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na\Desktop\"/>
    </mc:Choice>
  </mc:AlternateContent>
  <xr:revisionPtr revIDLastSave="0" documentId="13_ncr:1_{340656C6-3B53-420B-BA4C-C7F7FA393C8F}"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E335" i="9" s="1"/>
  <c r="G335" i="9"/>
  <c r="F335" i="9"/>
  <c r="B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E329" i="9" s="1"/>
  <c r="F329" i="9"/>
  <c r="H328" i="9"/>
  <c r="G328" i="9"/>
  <c r="E328" i="9" s="1"/>
  <c r="B328" i="9" s="1"/>
  <c r="F328" i="9"/>
  <c r="H327" i="9"/>
  <c r="G327" i="9"/>
  <c r="F327" i="9"/>
  <c r="H326" i="9"/>
  <c r="G326" i="9"/>
  <c r="F326" i="9"/>
  <c r="H325" i="9"/>
  <c r="G325" i="9"/>
  <c r="F325" i="9"/>
  <c r="E325" i="9"/>
  <c r="B325" i="9" s="1"/>
  <c r="H324" i="9"/>
  <c r="G324" i="9"/>
  <c r="E324" i="9" s="1"/>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E311" i="9" s="1"/>
  <c r="B311" i="9" s="1"/>
  <c r="F311" i="9"/>
  <c r="F310" i="9"/>
  <c r="F309" i="9"/>
  <c r="F308" i="9"/>
  <c r="F298" i="9" s="1"/>
  <c r="H307" i="9"/>
  <c r="G307" i="9"/>
  <c r="F307" i="9"/>
  <c r="F306" i="9"/>
  <c r="H305" i="9"/>
  <c r="G305" i="9"/>
  <c r="E305" i="9" s="1"/>
  <c r="B305" i="9" s="1"/>
  <c r="F305" i="9"/>
  <c r="H304" i="9"/>
  <c r="E304" i="9" s="1"/>
  <c r="B304" i="9" s="1"/>
  <c r="G304" i="9"/>
  <c r="F304" i="9"/>
  <c r="H303" i="9"/>
  <c r="G303" i="9"/>
  <c r="F303" i="9"/>
  <c r="F302" i="9"/>
  <c r="F301" i="9"/>
  <c r="F300" i="9"/>
  <c r="F299" i="9"/>
  <c r="F297" i="9"/>
  <c r="L296" i="9"/>
  <c r="H296" i="9"/>
  <c r="F296" i="9"/>
  <c r="F295" i="9"/>
  <c r="I294" i="9"/>
  <c r="H294" i="9"/>
  <c r="E294" i="9" s="1"/>
  <c r="B294" i="9" s="1"/>
  <c r="F294" i="9"/>
  <c r="E293" i="9"/>
  <c r="M292" i="9"/>
  <c r="L292" i="9"/>
  <c r="F292" i="9"/>
  <c r="E292" i="9"/>
  <c r="B292" i="9" s="1"/>
  <c r="M291" i="9"/>
  <c r="L291" i="9"/>
  <c r="F291" i="9" s="1"/>
  <c r="E291" i="9"/>
  <c r="M290" i="9"/>
  <c r="L290" i="9"/>
  <c r="E290" i="9"/>
  <c r="M289" i="9"/>
  <c r="L289" i="9"/>
  <c r="E289" i="9"/>
  <c r="M288" i="9"/>
  <c r="L288" i="9"/>
  <c r="F288" i="9"/>
  <c r="E288" i="9"/>
  <c r="B288" i="9" s="1"/>
  <c r="M287" i="9"/>
  <c r="L287" i="9"/>
  <c r="F287" i="9" s="1"/>
  <c r="E287" i="9"/>
  <c r="M286" i="9"/>
  <c r="L286" i="9"/>
  <c r="E286" i="9"/>
  <c r="M285" i="9"/>
  <c r="L285" i="9"/>
  <c r="E285" i="9"/>
  <c r="M284" i="9"/>
  <c r="L284" i="9"/>
  <c r="F284" i="9"/>
  <c r="E284" i="9"/>
  <c r="B284" i="9" s="1"/>
  <c r="M283" i="9"/>
  <c r="L283" i="9"/>
  <c r="F283" i="9" s="1"/>
  <c r="E283" i="9"/>
  <c r="M282" i="9"/>
  <c r="L282" i="9"/>
  <c r="E282" i="9"/>
  <c r="M281" i="9"/>
  <c r="L281" i="9"/>
  <c r="E281" i="9"/>
  <c r="M280" i="9"/>
  <c r="L280" i="9"/>
  <c r="F280" i="9"/>
  <c r="E280" i="9"/>
  <c r="B280" i="9" s="1"/>
  <c r="M279" i="9"/>
  <c r="L279" i="9"/>
  <c r="F279" i="9" s="1"/>
  <c r="E279" i="9"/>
  <c r="M278" i="9"/>
  <c r="L278" i="9"/>
  <c r="E278" i="9"/>
  <c r="M277" i="9"/>
  <c r="L277" i="9"/>
  <c r="E277" i="9"/>
  <c r="M276" i="9"/>
  <c r="L276" i="9"/>
  <c r="F276" i="9"/>
  <c r="E276" i="9"/>
  <c r="B276" i="9" s="1"/>
  <c r="M275" i="9"/>
  <c r="L275" i="9"/>
  <c r="F275" i="9" s="1"/>
  <c r="E275" i="9"/>
  <c r="M274" i="9"/>
  <c r="L274" i="9"/>
  <c r="E274" i="9"/>
  <c r="M273" i="9"/>
  <c r="L273" i="9"/>
  <c r="E273" i="9"/>
  <c r="M272" i="9"/>
  <c r="L272" i="9"/>
  <c r="F272" i="9"/>
  <c r="E272" i="9"/>
  <c r="B272" i="9" s="1"/>
  <c r="M271" i="9"/>
  <c r="L271" i="9"/>
  <c r="F271" i="9" s="1"/>
  <c r="E271" i="9"/>
  <c r="M270" i="9"/>
  <c r="L270" i="9"/>
  <c r="E270" i="9"/>
  <c r="M269" i="9"/>
  <c r="L269" i="9"/>
  <c r="E269" i="9"/>
  <c r="M268" i="9"/>
  <c r="L268" i="9"/>
  <c r="F268" i="9"/>
  <c r="E268" i="9"/>
  <c r="B268" i="9" s="1"/>
  <c r="M267" i="9"/>
  <c r="L267" i="9"/>
  <c r="F267" i="9" s="1"/>
  <c r="E267" i="9"/>
  <c r="M266" i="9"/>
  <c r="L266" i="9"/>
  <c r="E266" i="9"/>
  <c r="M265" i="9"/>
  <c r="L265" i="9"/>
  <c r="E265" i="9"/>
  <c r="M264" i="9"/>
  <c r="L264" i="9"/>
  <c r="F264" i="9"/>
  <c r="E264" i="9"/>
  <c r="B264" i="9" s="1"/>
  <c r="M263" i="9"/>
  <c r="L263" i="9"/>
  <c r="F263" i="9" s="1"/>
  <c r="E263" i="9"/>
  <c r="M262" i="9"/>
  <c r="L262" i="9"/>
  <c r="E262" i="9"/>
  <c r="M261" i="9"/>
  <c r="L261" i="9"/>
  <c r="E261" i="9"/>
  <c r="M260" i="9"/>
  <c r="L260" i="9"/>
  <c r="F260" i="9"/>
  <c r="E260" i="9"/>
  <c r="B260" i="9" s="1"/>
  <c r="M259" i="9"/>
  <c r="L259" i="9"/>
  <c r="F259" i="9" s="1"/>
  <c r="E259" i="9"/>
  <c r="M258" i="9"/>
  <c r="L258" i="9"/>
  <c r="E258" i="9"/>
  <c r="M257" i="9"/>
  <c r="L257" i="9"/>
  <c r="E257" i="9"/>
  <c r="M256" i="9"/>
  <c r="L256" i="9"/>
  <c r="F256" i="9"/>
  <c r="E256" i="9"/>
  <c r="B256" i="9" s="1"/>
  <c r="M255" i="9"/>
  <c r="L255" i="9"/>
  <c r="F255" i="9" s="1"/>
  <c r="E255" i="9"/>
  <c r="M254" i="9"/>
  <c r="L254" i="9"/>
  <c r="E254" i="9"/>
  <c r="M253" i="9"/>
  <c r="L253" i="9"/>
  <c r="E253" i="9"/>
  <c r="M252" i="9"/>
  <c r="L252" i="9"/>
  <c r="F252" i="9"/>
  <c r="E252" i="9"/>
  <c r="B252" i="9" s="1"/>
  <c r="M251" i="9"/>
  <c r="L251" i="9"/>
  <c r="F251" i="9" s="1"/>
  <c r="E251" i="9"/>
  <c r="M250" i="9"/>
  <c r="L250" i="9"/>
  <c r="E250" i="9"/>
  <c r="M249" i="9"/>
  <c r="L249" i="9"/>
  <c r="E249" i="9"/>
  <c r="M248" i="9"/>
  <c r="L248" i="9"/>
  <c r="F248" i="9"/>
  <c r="E248" i="9"/>
  <c r="B248" i="9" s="1"/>
  <c r="M247" i="9"/>
  <c r="L247" i="9"/>
  <c r="F247" i="9" s="1"/>
  <c r="B247" i="9" s="1"/>
  <c r="E247" i="9"/>
  <c r="M246" i="9"/>
  <c r="L246" i="9"/>
  <c r="E246" i="9"/>
  <c r="M245" i="9"/>
  <c r="F245" i="9" s="1"/>
  <c r="B245" i="9" s="1"/>
  <c r="L245" i="9"/>
  <c r="E245" i="9"/>
  <c r="M244" i="9"/>
  <c r="L244" i="9"/>
  <c r="F244" i="9"/>
  <c r="E244" i="9"/>
  <c r="B244" i="9" s="1"/>
  <c r="M243" i="9"/>
  <c r="L243" i="9"/>
  <c r="F243" i="9" s="1"/>
  <c r="E243" i="9"/>
  <c r="M242" i="9"/>
  <c r="L242" i="9"/>
  <c r="E242" i="9"/>
  <c r="M241" i="9"/>
  <c r="L241" i="9"/>
  <c r="E241" i="9"/>
  <c r="M240" i="9"/>
  <c r="L240" i="9"/>
  <c r="F240" i="9"/>
  <c r="E240" i="9"/>
  <c r="B240" i="9" s="1"/>
  <c r="M239" i="9"/>
  <c r="L239" i="9"/>
  <c r="F239" i="9" s="1"/>
  <c r="E239" i="9"/>
  <c r="M238" i="9"/>
  <c r="L238" i="9"/>
  <c r="E238" i="9"/>
  <c r="M237" i="9"/>
  <c r="L237" i="9"/>
  <c r="E237" i="9"/>
  <c r="M236" i="9"/>
  <c r="L236" i="9"/>
  <c r="E236" i="9"/>
  <c r="M235" i="9"/>
  <c r="L235" i="9"/>
  <c r="F235" i="9" s="1"/>
  <c r="E235" i="9"/>
  <c r="M234" i="9"/>
  <c r="L234" i="9"/>
  <c r="F234" i="9" s="1"/>
  <c r="B234" i="9" s="1"/>
  <c r="E234" i="9"/>
  <c r="M233" i="9"/>
  <c r="L233" i="9"/>
  <c r="E233" i="9"/>
  <c r="M232" i="9"/>
  <c r="L232" i="9"/>
  <c r="F232" i="9"/>
  <c r="E232" i="9"/>
  <c r="B232" i="9" s="1"/>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F172" i="9"/>
  <c r="H171" i="9"/>
  <c r="E171" i="9" s="1"/>
  <c r="G171" i="9"/>
  <c r="F171" i="9"/>
  <c r="B171" i="9"/>
  <c r="H170" i="9"/>
  <c r="G170" i="9"/>
  <c r="F170" i="9"/>
  <c r="E170" i="9"/>
  <c r="B170" i="9" s="1"/>
  <c r="H169" i="9"/>
  <c r="G169" i="9"/>
  <c r="E169" i="9" s="1"/>
  <c r="F169" i="9"/>
  <c r="H168" i="9"/>
  <c r="G168" i="9"/>
  <c r="E168" i="9" s="1"/>
  <c r="F168" i="9"/>
  <c r="H167" i="9"/>
  <c r="G167" i="9"/>
  <c r="E167" i="9" s="1"/>
  <c r="B167" i="9" s="1"/>
  <c r="F167" i="9"/>
  <c r="H166" i="9"/>
  <c r="E166" i="9" s="1"/>
  <c r="B166" i="9" s="1"/>
  <c r="G166" i="9"/>
  <c r="F166" i="9"/>
  <c r="H165" i="9"/>
  <c r="G165" i="9"/>
  <c r="F165" i="9"/>
  <c r="E165" i="9"/>
  <c r="B165" i="9" s="1"/>
  <c r="H164" i="9"/>
  <c r="G164" i="9"/>
  <c r="F164" i="9"/>
  <c r="H163" i="9"/>
  <c r="E163" i="9" s="1"/>
  <c r="B163" i="9" s="1"/>
  <c r="G163" i="9"/>
  <c r="F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F84" i="9"/>
  <c r="H83" i="9"/>
  <c r="E83" i="9" s="1"/>
  <c r="B83" i="9" s="1"/>
  <c r="G83" i="9"/>
  <c r="F83" i="9"/>
  <c r="H82" i="9"/>
  <c r="G82" i="9"/>
  <c r="F82" i="9"/>
  <c r="E82" i="9"/>
  <c r="B82" i="9" s="1"/>
  <c r="H81" i="9"/>
  <c r="G81" i="9"/>
  <c r="E81" i="9" s="1"/>
  <c r="F81" i="9"/>
  <c r="H80" i="9"/>
  <c r="G80" i="9"/>
  <c r="F80" i="9"/>
  <c r="H79" i="9"/>
  <c r="E79" i="9" s="1"/>
  <c r="B79" i="9" s="1"/>
  <c r="G79" i="9"/>
  <c r="F79" i="9"/>
  <c r="H78" i="9"/>
  <c r="G78" i="9"/>
  <c r="F78" i="9"/>
  <c r="E78" i="9"/>
  <c r="B78" i="9" s="1"/>
  <c r="H77" i="9"/>
  <c r="G77" i="9"/>
  <c r="E77" i="9" s="1"/>
  <c r="F77" i="9"/>
  <c r="H76" i="9"/>
  <c r="G76" i="9"/>
  <c r="F76" i="9"/>
  <c r="H75" i="9"/>
  <c r="E75" i="9" s="1"/>
  <c r="B75" i="9" s="1"/>
  <c r="G75" i="9"/>
  <c r="F75" i="9"/>
  <c r="H74" i="9"/>
  <c r="G74" i="9"/>
  <c r="F74" i="9"/>
  <c r="E74" i="9"/>
  <c r="B74" i="9" s="1"/>
  <c r="H73" i="9"/>
  <c r="G73" i="9"/>
  <c r="E73" i="9" s="1"/>
  <c r="F73" i="9"/>
  <c r="H72" i="9"/>
  <c r="G72" i="9"/>
  <c r="F72" i="9"/>
  <c r="H71" i="9"/>
  <c r="E71" i="9" s="1"/>
  <c r="B71" i="9" s="1"/>
  <c r="G71" i="9"/>
  <c r="F71" i="9"/>
  <c r="H70" i="9"/>
  <c r="G70" i="9"/>
  <c r="F70" i="9"/>
  <c r="E70" i="9"/>
  <c r="B70" i="9" s="1"/>
  <c r="H69" i="9"/>
  <c r="G69" i="9"/>
  <c r="E69" i="9" s="1"/>
  <c r="F69" i="9"/>
  <c r="H68" i="9"/>
  <c r="G68" i="9"/>
  <c r="F68" i="9"/>
  <c r="H67" i="9"/>
  <c r="E67" i="9" s="1"/>
  <c r="B67" i="9" s="1"/>
  <c r="G67" i="9"/>
  <c r="F67" i="9"/>
  <c r="H66" i="9"/>
  <c r="G66" i="9"/>
  <c r="F66" i="9"/>
  <c r="E66" i="9"/>
  <c r="B66" i="9" s="1"/>
  <c r="H65" i="9"/>
  <c r="G65" i="9"/>
  <c r="F65" i="9"/>
  <c r="H64" i="9"/>
  <c r="G64" i="9"/>
  <c r="F64" i="9"/>
  <c r="E64" i="9"/>
  <c r="B64" i="9" s="1"/>
  <c r="H63" i="9"/>
  <c r="G63" i="9"/>
  <c r="F63" i="9"/>
  <c r="E63" i="9"/>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G46" i="9"/>
  <c r="F46" i="9"/>
  <c r="B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G38" i="9"/>
  <c r="F38" i="9"/>
  <c r="B38" i="9"/>
  <c r="H37" i="9"/>
  <c r="G37" i="9"/>
  <c r="F37" i="9"/>
  <c r="H36" i="9"/>
  <c r="G36" i="9"/>
  <c r="E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G30" i="9"/>
  <c r="F30" i="9"/>
  <c r="B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D67" i="8"/>
  <c r="D62" i="8"/>
  <c r="D57" i="8"/>
  <c r="D51" i="8" s="1"/>
  <c r="D52" i="8"/>
  <c r="D46" i="8"/>
  <c r="D45" i="8" s="1"/>
  <c r="D37" i="8"/>
  <c r="D27" i="8"/>
  <c r="D25" i="8" s="1"/>
  <c r="D18" i="8"/>
  <c r="D8" i="8"/>
  <c r="D6" i="8"/>
  <c r="C1583" i="1" s="1"/>
  <c r="E44" i="7"/>
  <c r="D44" i="7"/>
  <c r="E39" i="7"/>
  <c r="D39" i="7"/>
  <c r="D38" i="7" s="1"/>
  <c r="E38" i="7"/>
  <c r="E30" i="7"/>
  <c r="D30" i="7"/>
  <c r="D22" i="7" s="1"/>
  <c r="E23" i="7"/>
  <c r="E22" i="7" s="1"/>
  <c r="D23"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C1260" i="1"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s="1"/>
  <c r="E629" i="4"/>
  <c r="D623" i="1" s="1"/>
  <c r="H623" i="1" s="1"/>
  <c r="F628" i="4"/>
  <c r="F627" i="4"/>
  <c r="F626" i="4"/>
  <c r="F625" i="4"/>
  <c r="F624" i="4"/>
  <c r="F623" i="4"/>
  <c r="F622" i="4"/>
  <c r="E621" i="4"/>
  <c r="D615" i="1" s="1"/>
  <c r="H615" i="1" s="1"/>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E578" i="4"/>
  <c r="D578" i="4"/>
  <c r="F578" i="4" s="1"/>
  <c r="F577" i="4"/>
  <c r="F576" i="4"/>
  <c r="F575" i="4"/>
  <c r="E575" i="4"/>
  <c r="E571" i="4" s="1"/>
  <c r="D565" i="1" s="1"/>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3" i="1" s="1"/>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E491" i="4" s="1"/>
  <c r="D485" i="1" s="1"/>
  <c r="D497" i="4"/>
  <c r="F496" i="4"/>
  <c r="F495" i="4"/>
  <c r="F494" i="4"/>
  <c r="F493" i="4"/>
  <c r="F492" i="4"/>
  <c r="E492" i="4"/>
  <c r="D492" i="4"/>
  <c r="F490" i="4"/>
  <c r="F489" i="4"/>
  <c r="E488" i="4"/>
  <c r="D488" i="4"/>
  <c r="F488" i="4" s="1"/>
  <c r="F487" i="4"/>
  <c r="F486" i="4"/>
  <c r="F485" i="4"/>
  <c r="E485" i="4"/>
  <c r="D485" i="4"/>
  <c r="F484" i="4"/>
  <c r="F483" i="4"/>
  <c r="F482" i="4"/>
  <c r="F481" i="4"/>
  <c r="E480" i="4"/>
  <c r="D480" i="4"/>
  <c r="D479" i="4" s="1"/>
  <c r="F479" i="4" s="1"/>
  <c r="E479" i="4"/>
  <c r="D473" i="1"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F431" i="4" s="1"/>
  <c r="E431" i="4"/>
  <c r="E428" i="4"/>
  <c r="F428" i="4" s="1"/>
  <c r="D428" i="4"/>
  <c r="E427" i="4"/>
  <c r="D427" i="4"/>
  <c r="F427" i="4" s="1"/>
  <c r="E426" i="4"/>
  <c r="D426" i="4"/>
  <c r="C421" i="1" s="1"/>
  <c r="F421" i="4"/>
  <c r="F420" i="4"/>
  <c r="F419" i="4"/>
  <c r="F416" i="4"/>
  <c r="F415" i="4"/>
  <c r="F414" i="4"/>
  <c r="F413" i="4"/>
  <c r="E412" i="4"/>
  <c r="D412" i="4"/>
  <c r="F412" i="4" s="1"/>
  <c r="F411" i="4"/>
  <c r="E410" i="4"/>
  <c r="D410" i="4"/>
  <c r="F410" i="4" s="1"/>
  <c r="F409" i="4"/>
  <c r="F408" i="4"/>
  <c r="E407" i="4"/>
  <c r="D407" i="4"/>
  <c r="D406" i="4" s="1"/>
  <c r="F406" i="4" s="1"/>
  <c r="E406" i="4"/>
  <c r="D401" i="1" s="1"/>
  <c r="F405" i="4"/>
  <c r="F404" i="4"/>
  <c r="F403" i="4"/>
  <c r="F402" i="4"/>
  <c r="E401" i="4"/>
  <c r="D401" i="4"/>
  <c r="F401" i="4" s="1"/>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9" i="4" s="1"/>
  <c r="F378" i="4"/>
  <c r="F377" i="4"/>
  <c r="F376" i="4"/>
  <c r="F375" i="4"/>
  <c r="E374" i="4"/>
  <c r="D374" i="4"/>
  <c r="D373" i="4"/>
  <c r="F372" i="4"/>
  <c r="F371" i="4"/>
  <c r="F370" i="4"/>
  <c r="F369" i="4"/>
  <c r="F368" i="4"/>
  <c r="F367" i="4"/>
  <c r="E366" i="4"/>
  <c r="D366" i="4"/>
  <c r="F366" i="4" s="1"/>
  <c r="F365" i="4"/>
  <c r="F364" i="4"/>
  <c r="F363" i="4"/>
  <c r="F362" i="4"/>
  <c r="E362" i="4"/>
  <c r="D362" i="4"/>
  <c r="D361" i="4"/>
  <c r="D360" i="4" s="1"/>
  <c r="F359" i="4"/>
  <c r="E358" i="4"/>
  <c r="D358" i="4"/>
  <c r="F358" i="4" s="1"/>
  <c r="F357" i="4"/>
  <c r="F356" i="4"/>
  <c r="E355" i="4"/>
  <c r="D355" i="4"/>
  <c r="E354" i="4"/>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4" i="4" s="1"/>
  <c r="F313" i="4"/>
  <c r="F312" i="4"/>
  <c r="F311" i="4"/>
  <c r="E310" i="4"/>
  <c r="D310" i="4"/>
  <c r="D309"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D134" i="4" s="1"/>
  <c r="C130" i="1" s="1"/>
  <c r="F133" i="4"/>
  <c r="F132" i="4"/>
  <c r="F131" i="4"/>
  <c r="F130" i="4"/>
  <c r="F129" i="4"/>
  <c r="E129" i="4"/>
  <c r="E125" i="4" s="1"/>
  <c r="D121" i="1" s="1"/>
  <c r="G121" i="1" s="1"/>
  <c r="D129" i="4"/>
  <c r="F128" i="4"/>
  <c r="F127" i="4"/>
  <c r="F126" i="4"/>
  <c r="E126" i="4"/>
  <c r="D126" i="4"/>
  <c r="D125" i="4" s="1"/>
  <c r="F125" i="4" s="1"/>
  <c r="F124" i="4"/>
  <c r="F123" i="4"/>
  <c r="F122" i="4"/>
  <c r="F121" i="4"/>
  <c r="F120" i="4"/>
  <c r="E120" i="4"/>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E49" i="4" s="1"/>
  <c r="D45" i="1" s="1"/>
  <c r="D53" i="4"/>
  <c r="F52" i="4"/>
  <c r="F51" i="4"/>
  <c r="F50"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8" i="4"/>
  <c r="F27" i="4"/>
  <c r="F26" i="4"/>
  <c r="F25" i="4"/>
  <c r="F24" i="4"/>
  <c r="E23" i="4"/>
  <c r="D23" i="4"/>
  <c r="F23" i="4" s="1"/>
  <c r="F22" i="4"/>
  <c r="F21" i="4"/>
  <c r="F20" i="4"/>
  <c r="F19" i="4"/>
  <c r="F18" i="4"/>
  <c r="E17" i="4"/>
  <c r="G192" i="9" s="1"/>
  <c r="E192" i="9" s="1"/>
  <c r="B192" i="9" s="1"/>
  <c r="D17" i="4"/>
  <c r="F17" i="4" s="1"/>
  <c r="F16" i="4"/>
  <c r="F15" i="4"/>
  <c r="F14" i="4"/>
  <c r="F13" i="4"/>
  <c r="F12" i="4"/>
  <c r="F11" i="4"/>
  <c r="F10" i="4"/>
  <c r="F9" i="4"/>
  <c r="F8" i="4"/>
  <c r="E8" i="4"/>
  <c r="D8" i="4"/>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G28" i="3"/>
  <c r="B28" i="3"/>
  <c r="I27" i="3"/>
  <c r="G27" i="3"/>
  <c r="B27" i="3"/>
  <c r="G25" i="3"/>
  <c r="B25" i="3"/>
  <c r="G24" i="3"/>
  <c r="B24" i="3"/>
  <c r="G23" i="3"/>
  <c r="B23" i="3"/>
  <c r="H22" i="3"/>
  <c r="G22" i="3"/>
  <c r="B22" i="3"/>
  <c r="G20" i="3"/>
  <c r="B20" i="3"/>
  <c r="G19" i="3"/>
  <c r="B19" i="3"/>
  <c r="G18" i="3"/>
  <c r="B18" i="3"/>
  <c r="G17" i="3"/>
  <c r="B17" i="3"/>
  <c r="H10" i="3" a="1"/>
  <c r="H10" i="3"/>
  <c r="L3" i="9" s="1"/>
  <c r="G1686" i="1"/>
  <c r="C1686" i="1"/>
  <c r="H1686" i="1" s="1"/>
  <c r="H1685" i="1"/>
  <c r="C1685" i="1"/>
  <c r="G1685" i="1" s="1"/>
  <c r="H1684" i="1"/>
  <c r="G1684" i="1"/>
  <c r="C1684" i="1"/>
  <c r="C1683" i="1"/>
  <c r="G1682" i="1"/>
  <c r="C1682" i="1"/>
  <c r="H1682" i="1" s="1"/>
  <c r="C1681" i="1"/>
  <c r="H1680" i="1"/>
  <c r="G1680" i="1"/>
  <c r="C1680" i="1"/>
  <c r="H1679" i="1"/>
  <c r="G1679" i="1"/>
  <c r="C1679" i="1"/>
  <c r="C1678" i="1"/>
  <c r="H1677" i="1"/>
  <c r="C1677" i="1"/>
  <c r="G1677" i="1" s="1"/>
  <c r="H1676" i="1"/>
  <c r="G1676" i="1"/>
  <c r="C1676" i="1"/>
  <c r="C1675" i="1"/>
  <c r="G1674" i="1"/>
  <c r="C1674" i="1"/>
  <c r="H1674" i="1" s="1"/>
  <c r="C1673" i="1"/>
  <c r="H1672" i="1"/>
  <c r="G1672" i="1"/>
  <c r="C1672" i="1"/>
  <c r="H1671" i="1"/>
  <c r="G1671" i="1"/>
  <c r="C1671" i="1"/>
  <c r="C1670" i="1"/>
  <c r="H1669" i="1"/>
  <c r="C1669" i="1"/>
  <c r="G1669" i="1" s="1"/>
  <c r="H1668" i="1"/>
  <c r="G1668" i="1"/>
  <c r="C1668" i="1"/>
  <c r="C1667" i="1"/>
  <c r="G1666" i="1"/>
  <c r="C1666" i="1"/>
  <c r="H1666" i="1" s="1"/>
  <c r="C1665" i="1"/>
  <c r="H1664" i="1"/>
  <c r="G1664" i="1"/>
  <c r="C1664" i="1"/>
  <c r="H1663" i="1"/>
  <c r="G1663" i="1"/>
  <c r="C1663" i="1"/>
  <c r="C1662" i="1"/>
  <c r="H1661" i="1"/>
  <c r="C1661" i="1"/>
  <c r="G1661" i="1" s="1"/>
  <c r="H1660" i="1"/>
  <c r="G1660" i="1"/>
  <c r="C1660" i="1"/>
  <c r="C1659" i="1"/>
  <c r="G1658" i="1"/>
  <c r="C1658" i="1"/>
  <c r="H1658" i="1" s="1"/>
  <c r="C1657" i="1"/>
  <c r="H1656" i="1"/>
  <c r="G1656" i="1"/>
  <c r="C1656" i="1"/>
  <c r="H1655" i="1"/>
  <c r="G1655" i="1"/>
  <c r="C1655" i="1"/>
  <c r="C1654" i="1"/>
  <c r="H1653" i="1"/>
  <c r="C1653" i="1"/>
  <c r="G1653" i="1" s="1"/>
  <c r="H1652" i="1"/>
  <c r="G1652" i="1"/>
  <c r="C1652" i="1"/>
  <c r="C1651" i="1"/>
  <c r="G1650" i="1"/>
  <c r="C1650" i="1"/>
  <c r="H1650" i="1" s="1"/>
  <c r="C1649" i="1"/>
  <c r="H1648" i="1"/>
  <c r="G1648" i="1"/>
  <c r="C1648" i="1"/>
  <c r="H1647" i="1"/>
  <c r="G1647" i="1"/>
  <c r="C1647" i="1"/>
  <c r="C1646" i="1"/>
  <c r="H1645" i="1"/>
  <c r="C1645" i="1"/>
  <c r="G1645" i="1" s="1"/>
  <c r="H1644" i="1"/>
  <c r="G1644" i="1"/>
  <c r="C1644" i="1"/>
  <c r="C1643" i="1"/>
  <c r="G1642" i="1"/>
  <c r="C1642" i="1"/>
  <c r="H1642" i="1" s="1"/>
  <c r="C1641" i="1"/>
  <c r="H1640" i="1"/>
  <c r="G1640" i="1"/>
  <c r="C1640" i="1"/>
  <c r="H1639" i="1"/>
  <c r="G1639" i="1"/>
  <c r="C1639" i="1"/>
  <c r="C1638" i="1"/>
  <c r="H1637" i="1"/>
  <c r="C1637" i="1"/>
  <c r="G1637" i="1" s="1"/>
  <c r="H1636" i="1"/>
  <c r="G1636" i="1"/>
  <c r="C1636" i="1"/>
  <c r="C1635" i="1"/>
  <c r="G1634" i="1"/>
  <c r="C1634" i="1"/>
  <c r="H1634" i="1" s="1"/>
  <c r="C1633" i="1"/>
  <c r="H1632" i="1"/>
  <c r="G1632" i="1"/>
  <c r="C1632" i="1"/>
  <c r="H1631" i="1"/>
  <c r="G1631" i="1"/>
  <c r="C1631" i="1"/>
  <c r="C1630" i="1"/>
  <c r="H1629" i="1"/>
  <c r="C1629" i="1"/>
  <c r="G1629" i="1" s="1"/>
  <c r="H1628" i="1"/>
  <c r="G1628" i="1"/>
  <c r="C1628" i="1"/>
  <c r="C1627" i="1"/>
  <c r="G1626" i="1"/>
  <c r="C1626" i="1"/>
  <c r="H1626" i="1" s="1"/>
  <c r="C1625" i="1"/>
  <c r="H1624" i="1"/>
  <c r="G1624" i="1"/>
  <c r="C1624" i="1"/>
  <c r="H1623" i="1"/>
  <c r="G1623" i="1"/>
  <c r="C1623" i="1"/>
  <c r="C1622" i="1"/>
  <c r="H1620" i="1"/>
  <c r="G1620" i="1"/>
  <c r="C1620" i="1"/>
  <c r="C1619" i="1"/>
  <c r="G1618" i="1"/>
  <c r="C1618" i="1"/>
  <c r="H1618" i="1" s="1"/>
  <c r="C1617" i="1"/>
  <c r="H1616" i="1"/>
  <c r="G1616" i="1"/>
  <c r="C1616" i="1"/>
  <c r="H1615" i="1"/>
  <c r="G1615" i="1"/>
  <c r="C1615" i="1"/>
  <c r="C1614" i="1"/>
  <c r="H1613" i="1"/>
  <c r="C1613" i="1"/>
  <c r="G1613" i="1" s="1"/>
  <c r="H1612" i="1"/>
  <c r="G1612" i="1"/>
  <c r="C1612" i="1"/>
  <c r="C1611" i="1"/>
  <c r="G1610" i="1"/>
  <c r="C1610" i="1"/>
  <c r="H1610" i="1" s="1"/>
  <c r="C1609" i="1"/>
  <c r="H1608" i="1"/>
  <c r="G1608" i="1"/>
  <c r="C1608" i="1"/>
  <c r="H1607" i="1"/>
  <c r="G1607" i="1"/>
  <c r="C1607" i="1"/>
  <c r="C1606" i="1"/>
  <c r="H1605" i="1"/>
  <c r="C1605" i="1"/>
  <c r="G1605" i="1" s="1"/>
  <c r="H1604" i="1"/>
  <c r="G1604" i="1"/>
  <c r="C1604" i="1"/>
  <c r="C1603" i="1"/>
  <c r="G1602" i="1"/>
  <c r="C1602" i="1"/>
  <c r="H1602" i="1" s="1"/>
  <c r="C1601" i="1"/>
  <c r="H1600" i="1"/>
  <c r="G1600" i="1"/>
  <c r="C1600" i="1"/>
  <c r="H1599" i="1"/>
  <c r="G1599" i="1"/>
  <c r="C1599" i="1"/>
  <c r="C1598" i="1"/>
  <c r="H1597" i="1"/>
  <c r="C1597" i="1"/>
  <c r="G1597" i="1" s="1"/>
  <c r="H1596" i="1"/>
  <c r="G1596" i="1"/>
  <c r="C1596" i="1"/>
  <c r="C1595" i="1"/>
  <c r="G1594" i="1"/>
  <c r="C1594" i="1"/>
  <c r="H1594" i="1" s="1"/>
  <c r="C1593" i="1"/>
  <c r="H1592" i="1"/>
  <c r="G1592" i="1"/>
  <c r="C1592" i="1"/>
  <c r="H1591" i="1"/>
  <c r="G1591" i="1"/>
  <c r="C1591" i="1"/>
  <c r="C1590" i="1"/>
  <c r="H1589" i="1"/>
  <c r="C1589" i="1"/>
  <c r="G1589" i="1" s="1"/>
  <c r="H1588" i="1"/>
  <c r="G1588" i="1"/>
  <c r="C1588" i="1"/>
  <c r="C1587" i="1"/>
  <c r="G1586" i="1"/>
  <c r="C1586" i="1"/>
  <c r="H1586" i="1" s="1"/>
  <c r="C1585" i="1"/>
  <c r="H1584" i="1"/>
  <c r="G1584" i="1"/>
  <c r="C1584" i="1"/>
  <c r="C1582" i="1"/>
  <c r="D1581" i="1"/>
  <c r="C1581" i="1"/>
  <c r="H1580" i="1"/>
  <c r="D1580" i="1"/>
  <c r="C1580" i="1"/>
  <c r="H1579" i="1"/>
  <c r="D1579" i="1"/>
  <c r="C1579" i="1"/>
  <c r="G1579" i="1" s="1"/>
  <c r="D1578" i="1"/>
  <c r="G1578" i="1" s="1"/>
  <c r="C1578" i="1"/>
  <c r="D1577" i="1"/>
  <c r="G1577" i="1" s="1"/>
  <c r="C1577" i="1"/>
  <c r="H1577" i="1" s="1"/>
  <c r="H1576" i="1"/>
  <c r="D1576" i="1"/>
  <c r="C1576" i="1"/>
  <c r="G1576" i="1" s="1"/>
  <c r="D1575" i="1"/>
  <c r="G1575" i="1" s="1"/>
  <c r="C1575" i="1"/>
  <c r="H1574" i="1"/>
  <c r="D1574" i="1"/>
  <c r="C1574" i="1"/>
  <c r="G1574" i="1" s="1"/>
  <c r="I1574" i="1" s="1"/>
  <c r="D1573" i="1"/>
  <c r="G1573" i="1" s="1"/>
  <c r="C1573" i="1"/>
  <c r="H1573" i="1" s="1"/>
  <c r="D1572" i="1"/>
  <c r="G1572" i="1" s="1"/>
  <c r="C1572" i="1"/>
  <c r="D1571" i="1"/>
  <c r="G1571" i="1" s="1"/>
  <c r="C1571" i="1"/>
  <c r="H1571" i="1" s="1"/>
  <c r="H1570" i="1"/>
  <c r="D1570" i="1"/>
  <c r="C1570" i="1"/>
  <c r="G1570" i="1" s="1"/>
  <c r="D1569" i="1"/>
  <c r="G1569" i="1" s="1"/>
  <c r="C1569" i="1"/>
  <c r="H1568" i="1"/>
  <c r="D1568" i="1"/>
  <c r="C1568" i="1"/>
  <c r="G1568" i="1" s="1"/>
  <c r="I1568" i="1" s="1"/>
  <c r="D1567" i="1"/>
  <c r="G1567" i="1" s="1"/>
  <c r="C1567" i="1"/>
  <c r="H1567" i="1" s="1"/>
  <c r="H1566" i="1"/>
  <c r="D1566" i="1"/>
  <c r="C1566" i="1"/>
  <c r="G1566" i="1" s="1"/>
  <c r="D1565" i="1"/>
  <c r="G1565" i="1" s="1"/>
  <c r="C1565" i="1"/>
  <c r="H1564" i="1"/>
  <c r="D1564" i="1"/>
  <c r="C1564" i="1"/>
  <c r="G1564" i="1" s="1"/>
  <c r="I1564" i="1" s="1"/>
  <c r="H1563" i="1"/>
  <c r="D1563" i="1"/>
  <c r="C1563" i="1"/>
  <c r="G1563" i="1" s="1"/>
  <c r="J1562" i="1"/>
  <c r="D1562" i="1"/>
  <c r="G1562" i="1" s="1"/>
  <c r="C1562" i="1"/>
  <c r="H1562" i="1" s="1"/>
  <c r="H1561" i="1"/>
  <c r="D1561" i="1"/>
  <c r="C1561" i="1"/>
  <c r="G1561" i="1" s="1"/>
  <c r="D1560" i="1"/>
  <c r="G1560" i="1" s="1"/>
  <c r="C1560" i="1"/>
  <c r="H1560" i="1" s="1"/>
  <c r="H1559" i="1"/>
  <c r="D1559" i="1"/>
  <c r="C1559" i="1"/>
  <c r="G1559" i="1" s="1"/>
  <c r="I1559" i="1" s="1"/>
  <c r="J1558" i="1"/>
  <c r="D1558" i="1"/>
  <c r="G1558" i="1" s="1"/>
  <c r="C1558" i="1"/>
  <c r="H1558" i="1" s="1"/>
  <c r="H1557" i="1"/>
  <c r="D1557" i="1"/>
  <c r="C1557" i="1"/>
  <c r="G1557" i="1" s="1"/>
  <c r="H1556" i="1"/>
  <c r="D1556" i="1"/>
  <c r="C1556" i="1"/>
  <c r="G1556" i="1" s="1"/>
  <c r="H1555" i="1"/>
  <c r="D1555" i="1"/>
  <c r="C1555" i="1"/>
  <c r="G1555" i="1" s="1"/>
  <c r="J1554" i="1"/>
  <c r="D1554" i="1"/>
  <c r="G1554" i="1" s="1"/>
  <c r="C1554" i="1"/>
  <c r="H1554" i="1" s="1"/>
  <c r="H1553" i="1"/>
  <c r="D1553" i="1"/>
  <c r="C1553" i="1"/>
  <c r="G1553" i="1" s="1"/>
  <c r="D1552" i="1"/>
  <c r="G1552" i="1" s="1"/>
  <c r="C1552" i="1"/>
  <c r="H1552" i="1" s="1"/>
  <c r="H1551" i="1"/>
  <c r="D1551" i="1"/>
  <c r="C1551" i="1"/>
  <c r="G1551" i="1" s="1"/>
  <c r="I1551" i="1" s="1"/>
  <c r="J1550" i="1"/>
  <c r="D1550" i="1"/>
  <c r="G1550" i="1" s="1"/>
  <c r="C1550" i="1"/>
  <c r="H1550" i="1" s="1"/>
  <c r="H1549" i="1"/>
  <c r="D1549" i="1"/>
  <c r="C1549" i="1"/>
  <c r="G1549" i="1" s="1"/>
  <c r="D1548" i="1"/>
  <c r="G1548" i="1" s="1"/>
  <c r="C1548" i="1"/>
  <c r="H1548" i="1" s="1"/>
  <c r="H1547" i="1"/>
  <c r="G1547" i="1"/>
  <c r="D1547" i="1"/>
  <c r="C1547" i="1"/>
  <c r="J1547" i="1" s="1"/>
  <c r="D1546" i="1"/>
  <c r="C1546" i="1"/>
  <c r="H1545" i="1"/>
  <c r="G1545" i="1"/>
  <c r="I1545" i="1" s="1"/>
  <c r="D1545" i="1"/>
  <c r="J1545" i="1" s="1"/>
  <c r="C1545" i="1"/>
  <c r="D1544" i="1"/>
  <c r="C1544" i="1"/>
  <c r="H1543" i="1"/>
  <c r="G1543" i="1"/>
  <c r="I1543" i="1" s="1"/>
  <c r="D1543" i="1"/>
  <c r="J1543" i="1" s="1"/>
  <c r="C1543" i="1"/>
  <c r="D1542" i="1"/>
  <c r="C1542" i="1"/>
  <c r="H1541" i="1"/>
  <c r="G1541" i="1"/>
  <c r="I1541" i="1" s="1"/>
  <c r="D1541" i="1"/>
  <c r="J1541" i="1" s="1"/>
  <c r="C1541" i="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D1372" i="1"/>
  <c r="H1372" i="1" s="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5" i="1"/>
  <c r="G1265" i="1"/>
  <c r="D1265" i="1"/>
  <c r="C1265" i="1"/>
  <c r="C1264" i="1"/>
  <c r="H1263" i="1"/>
  <c r="G1263" i="1"/>
  <c r="D1263" i="1"/>
  <c r="C1263" i="1"/>
  <c r="H1262" i="1"/>
  <c r="G1262" i="1"/>
  <c r="D1262" i="1"/>
  <c r="C1262" i="1"/>
  <c r="D1261" i="1"/>
  <c r="C1261"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G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C597" i="1"/>
  <c r="H596" i="1"/>
  <c r="G596" i="1"/>
  <c r="D596" i="1"/>
  <c r="C596" i="1"/>
  <c r="H595" i="1"/>
  <c r="G595" i="1"/>
  <c r="D595" i="1"/>
  <c r="C595" i="1"/>
  <c r="H594" i="1"/>
  <c r="G594" i="1"/>
  <c r="D594" i="1"/>
  <c r="C594" i="1"/>
  <c r="H593" i="1"/>
  <c r="G593" i="1"/>
  <c r="D593" i="1"/>
  <c r="C593" i="1"/>
  <c r="D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H525" i="1"/>
  <c r="G525" i="1"/>
  <c r="D525" i="1"/>
  <c r="C525" i="1"/>
  <c r="H524" i="1"/>
  <c r="G524" i="1"/>
  <c r="D524" i="1"/>
  <c r="C524" i="1"/>
  <c r="H523" i="1"/>
  <c r="G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D422" i="1"/>
  <c r="H416" i="1"/>
  <c r="G416" i="1"/>
  <c r="D416" i="1"/>
  <c r="C416" i="1"/>
  <c r="D415" i="1"/>
  <c r="C415" i="1"/>
  <c r="G415" i="1" s="1"/>
  <c r="D414" i="1"/>
  <c r="C414" i="1"/>
  <c r="H414" i="1" s="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C357" i="1"/>
  <c r="C356" i="1"/>
  <c r="C355" i="1"/>
  <c r="H354" i="1"/>
  <c r="G354" i="1"/>
  <c r="D354" i="1"/>
  <c r="C354" i="1"/>
  <c r="H353" i="1"/>
  <c r="G353" i="1"/>
  <c r="D353" i="1"/>
  <c r="C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C309" i="1"/>
  <c r="H308" i="1"/>
  <c r="G308" i="1"/>
  <c r="D308" i="1"/>
  <c r="C308" i="1"/>
  <c r="H307" i="1"/>
  <c r="G307" i="1"/>
  <c r="D307" i="1"/>
  <c r="C307" i="1"/>
  <c r="H306" i="1"/>
  <c r="G306" i="1"/>
  <c r="D306" i="1"/>
  <c r="C306" i="1"/>
  <c r="H305" i="1"/>
  <c r="G305" i="1"/>
  <c r="D305" i="1"/>
  <c r="C305"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D218" i="1"/>
  <c r="D217"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583" i="1" l="1"/>
  <c r="G1583" i="1"/>
  <c r="D1076" i="1"/>
  <c r="H1251" i="1"/>
  <c r="E37" i="9"/>
  <c r="B37" i="9" s="1"/>
  <c r="E312" i="9"/>
  <c r="B312" i="9" s="1"/>
  <c r="E320" i="9"/>
  <c r="B320" i="9" s="1"/>
  <c r="E322" i="9"/>
  <c r="B322" i="9" s="1"/>
  <c r="G1372" i="1"/>
  <c r="E340" i="9"/>
  <c r="B340" i="9" s="1"/>
  <c r="F236" i="9"/>
  <c r="B236" i="9" s="1"/>
  <c r="E307" i="9"/>
  <c r="B307" i="9" s="1"/>
  <c r="G1261" i="1"/>
  <c r="H1266" i="1"/>
  <c r="E303" i="9"/>
  <c r="B303" i="9" s="1"/>
  <c r="H1261" i="1"/>
  <c r="G1266" i="1"/>
  <c r="G1264" i="1"/>
  <c r="H1264" i="1"/>
  <c r="E255" i="5"/>
  <c r="E251" i="5" s="1"/>
  <c r="D1260" i="1"/>
  <c r="F256" i="5"/>
  <c r="H131" i="1"/>
  <c r="G414" i="1"/>
  <c r="H415" i="1"/>
  <c r="C422" i="1"/>
  <c r="D648" i="4"/>
  <c r="F648" i="4" s="1"/>
  <c r="F134" i="4"/>
  <c r="H130" i="1"/>
  <c r="H132" i="1"/>
  <c r="C246" i="1"/>
  <c r="G130" i="1"/>
  <c r="G131" i="1"/>
  <c r="G132" i="1"/>
  <c r="F135" i="4"/>
  <c r="E326" i="9"/>
  <c r="B326" i="9" s="1"/>
  <c r="H1587" i="1"/>
  <c r="G1587" i="1"/>
  <c r="H1611" i="1"/>
  <c r="G1611" i="1"/>
  <c r="H1622" i="1"/>
  <c r="G1622" i="1"/>
  <c r="H1630" i="1"/>
  <c r="G1630" i="1"/>
  <c r="F349" i="4"/>
  <c r="C344" i="1"/>
  <c r="H1546" i="1"/>
  <c r="G1546" i="1"/>
  <c r="I1546" i="1" s="1"/>
  <c r="J1546" i="1"/>
  <c r="I1548" i="1"/>
  <c r="I1552" i="1"/>
  <c r="I1560" i="1"/>
  <c r="J1565" i="1"/>
  <c r="J1569" i="1"/>
  <c r="J1575" i="1"/>
  <c r="J1578" i="1"/>
  <c r="J1581" i="1"/>
  <c r="H1581" i="1"/>
  <c r="G1581" i="1"/>
  <c r="G1585" i="1"/>
  <c r="H1585" i="1"/>
  <c r="G1593" i="1"/>
  <c r="H1593" i="1"/>
  <c r="G1601" i="1"/>
  <c r="H1601" i="1"/>
  <c r="G1609" i="1"/>
  <c r="H1609" i="1"/>
  <c r="G1617" i="1"/>
  <c r="H1617" i="1"/>
  <c r="F107" i="4"/>
  <c r="E106" i="4"/>
  <c r="D102" i="1" s="1"/>
  <c r="D103" i="1"/>
  <c r="D149" i="1"/>
  <c r="F194" i="4"/>
  <c r="C190" i="1"/>
  <c r="D221" i="4"/>
  <c r="F222" i="4"/>
  <c r="C218" i="1"/>
  <c r="E361" i="4"/>
  <c r="D357" i="1"/>
  <c r="E597" i="4"/>
  <c r="D591" i="1" s="1"/>
  <c r="D597" i="1"/>
  <c r="F616" i="4"/>
  <c r="C610" i="1"/>
  <c r="I1565" i="1"/>
  <c r="H1603" i="1"/>
  <c r="G1603" i="1"/>
  <c r="H1619" i="1"/>
  <c r="G1619" i="1"/>
  <c r="H1638" i="1"/>
  <c r="G1638" i="1"/>
  <c r="E373" i="4"/>
  <c r="D368" i="1" s="1"/>
  <c r="D369" i="1"/>
  <c r="G615" i="1"/>
  <c r="H1544" i="1"/>
  <c r="G1544" i="1"/>
  <c r="J1544" i="1"/>
  <c r="J1548" i="1"/>
  <c r="J1552" i="1"/>
  <c r="J1560" i="1"/>
  <c r="I1566" i="1"/>
  <c r="I1567" i="1"/>
  <c r="I1570" i="1"/>
  <c r="I1573" i="1"/>
  <c r="I1576" i="1"/>
  <c r="I1579" i="1"/>
  <c r="H1582" i="1"/>
  <c r="G1582" i="1"/>
  <c r="H1590" i="1"/>
  <c r="G1590" i="1"/>
  <c r="H1598" i="1"/>
  <c r="G1598" i="1"/>
  <c r="H1606" i="1"/>
  <c r="G1606" i="1"/>
  <c r="H1614" i="1"/>
  <c r="G1614" i="1"/>
  <c r="H1627" i="1"/>
  <c r="G1627" i="1"/>
  <c r="H1635" i="1"/>
  <c r="G1635" i="1"/>
  <c r="H1643" i="1"/>
  <c r="G1643" i="1"/>
  <c r="H1651" i="1"/>
  <c r="G1651" i="1"/>
  <c r="H1659" i="1"/>
  <c r="G1659" i="1"/>
  <c r="H1667" i="1"/>
  <c r="G1667" i="1"/>
  <c r="H1675" i="1"/>
  <c r="G1675" i="1"/>
  <c r="H1683" i="1"/>
  <c r="G1683" i="1"/>
  <c r="D25" i="1"/>
  <c r="E7" i="4"/>
  <c r="F216" i="4"/>
  <c r="D202" i="4"/>
  <c r="C212" i="1"/>
  <c r="F373" i="4"/>
  <c r="E647" i="4"/>
  <c r="D641" i="1" s="1"/>
  <c r="D421" i="1"/>
  <c r="F550" i="4"/>
  <c r="C544" i="1"/>
  <c r="D536" i="4"/>
  <c r="D597" i="4"/>
  <c r="F598" i="4"/>
  <c r="C592" i="1"/>
  <c r="F35" i="5"/>
  <c r="D1040" i="1"/>
  <c r="E12" i="5"/>
  <c r="F186" i="5"/>
  <c r="D178" i="5"/>
  <c r="C1190" i="1"/>
  <c r="F204" i="5"/>
  <c r="D203" i="5"/>
  <c r="C1208" i="1"/>
  <c r="I33" i="3"/>
  <c r="D1538" i="1"/>
  <c r="H1595" i="1"/>
  <c r="G1595" i="1"/>
  <c r="H1646" i="1"/>
  <c r="G1646" i="1"/>
  <c r="H1654" i="1"/>
  <c r="G1654" i="1"/>
  <c r="H1662" i="1"/>
  <c r="G1662" i="1"/>
  <c r="H1670" i="1"/>
  <c r="G1670" i="1"/>
  <c r="H1678" i="1"/>
  <c r="G1678" i="1"/>
  <c r="F278" i="4"/>
  <c r="C274" i="1"/>
  <c r="H1542" i="1"/>
  <c r="G1542" i="1"/>
  <c r="I1542" i="1" s="1"/>
  <c r="J1542" i="1"/>
  <c r="I1549" i="1"/>
  <c r="I1550" i="1"/>
  <c r="I1553" i="1"/>
  <c r="I1554" i="1"/>
  <c r="I1557" i="1"/>
  <c r="I1558" i="1"/>
  <c r="I1561" i="1"/>
  <c r="I1562" i="1"/>
  <c r="H1565" i="1"/>
  <c r="J1567" i="1"/>
  <c r="H1569" i="1"/>
  <c r="I1569" i="1" s="1"/>
  <c r="H1572" i="1"/>
  <c r="J1573" i="1"/>
  <c r="H1575" i="1"/>
  <c r="I1575" i="1" s="1"/>
  <c r="H1578" i="1"/>
  <c r="I1578" i="1" s="1"/>
  <c r="G1625" i="1"/>
  <c r="H1625" i="1"/>
  <c r="G1633" i="1"/>
  <c r="H1633" i="1"/>
  <c r="G1641" i="1"/>
  <c r="H1641" i="1"/>
  <c r="G1649" i="1"/>
  <c r="H1649" i="1"/>
  <c r="G1657" i="1"/>
  <c r="H1657" i="1"/>
  <c r="G1665" i="1"/>
  <c r="H1665" i="1"/>
  <c r="G1673" i="1"/>
  <c r="H1673" i="1"/>
  <c r="G1681" i="1"/>
  <c r="H1681" i="1"/>
  <c r="C78" i="1"/>
  <c r="F82" i="4"/>
  <c r="F106" i="4"/>
  <c r="D279" i="1"/>
  <c r="E273" i="4"/>
  <c r="D269" i="1" s="1"/>
  <c r="D308" i="4"/>
  <c r="C304" i="1"/>
  <c r="D354" i="4"/>
  <c r="F355" i="4"/>
  <c r="C350" i="1"/>
  <c r="D425" i="1"/>
  <c r="E536" i="4"/>
  <c r="D531" i="1"/>
  <c r="F135" i="5"/>
  <c r="C1140" i="1"/>
  <c r="J1579" i="1"/>
  <c r="H24" i="9"/>
  <c r="G24" i="9"/>
  <c r="E24" i="9" s="1"/>
  <c r="F153" i="4"/>
  <c r="D418" i="4"/>
  <c r="G316" i="9"/>
  <c r="G315" i="9"/>
  <c r="D147" i="5"/>
  <c r="F150" i="5"/>
  <c r="G346" i="9"/>
  <c r="E346" i="9" s="1"/>
  <c r="J1549" i="1"/>
  <c r="J1551" i="1"/>
  <c r="J1553" i="1"/>
  <c r="J1557" i="1"/>
  <c r="J1559" i="1"/>
  <c r="J1561" i="1"/>
  <c r="J1564" i="1"/>
  <c r="J1566" i="1"/>
  <c r="J1568" i="1"/>
  <c r="J1570" i="1"/>
  <c r="J1574" i="1"/>
  <c r="J1576" i="1"/>
  <c r="G1580" i="1"/>
  <c r="I1580" i="1" s="1"/>
  <c r="J1580" i="1"/>
  <c r="D7" i="4"/>
  <c r="F165" i="4"/>
  <c r="E164" i="4"/>
  <c r="D160" i="1" s="1"/>
  <c r="E230" i="4"/>
  <c r="D226" i="1" s="1"/>
  <c r="E262" i="4"/>
  <c r="D273" i="4"/>
  <c r="E321" i="4"/>
  <c r="D316" i="1" s="1"/>
  <c r="F361" i="4"/>
  <c r="E648" i="4"/>
  <c r="D642" i="1" s="1"/>
  <c r="E466" i="4"/>
  <c r="D460" i="1" s="1"/>
  <c r="E522" i="4"/>
  <c r="D516" i="1" s="1"/>
  <c r="F29" i="4"/>
  <c r="D49" i="4"/>
  <c r="F83" i="4"/>
  <c r="E82" i="4"/>
  <c r="D78" i="1" s="1"/>
  <c r="F91" i="4"/>
  <c r="F154" i="4"/>
  <c r="D164" i="4"/>
  <c r="D230" i="4"/>
  <c r="F237" i="4"/>
  <c r="F310" i="4"/>
  <c r="E309" i="4"/>
  <c r="D321" i="4"/>
  <c r="F374" i="4"/>
  <c r="F407" i="4"/>
  <c r="F426" i="4"/>
  <c r="F432" i="4"/>
  <c r="D466" i="4"/>
  <c r="F480" i="4"/>
  <c r="D491" i="4"/>
  <c r="D571" i="4"/>
  <c r="F621" i="4"/>
  <c r="F630" i="4"/>
  <c r="E70" i="5"/>
  <c r="F70" i="5" s="1"/>
  <c r="F36" i="6"/>
  <c r="D35" i="6"/>
  <c r="E156" i="9"/>
  <c r="B156" i="9" s="1"/>
  <c r="D647" i="4"/>
  <c r="F136" i="5"/>
  <c r="D255" i="5"/>
  <c r="F260" i="5"/>
  <c r="D5" i="6"/>
  <c r="F10" i="6"/>
  <c r="D89" i="6"/>
  <c r="F94" i="6"/>
  <c r="B28" i="9"/>
  <c r="B36" i="9"/>
  <c r="B44" i="9"/>
  <c r="B52" i="9"/>
  <c r="F607" i="4"/>
  <c r="F12" i="5"/>
  <c r="G314" i="9"/>
  <c r="E314" i="9" s="1"/>
  <c r="B314" i="9" s="1"/>
  <c r="F89" i="5"/>
  <c r="D88" i="5"/>
  <c r="H316" i="9"/>
  <c r="H315" i="9"/>
  <c r="E141" i="6"/>
  <c r="F130" i="6"/>
  <c r="D129" i="6"/>
  <c r="G343" i="9"/>
  <c r="E343" i="9" s="1"/>
  <c r="D44" i="8"/>
  <c r="B63" i="9"/>
  <c r="F219" i="5"/>
  <c r="F277" i="5"/>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7" i="9"/>
  <c r="E197" i="9" s="1"/>
  <c r="B197" i="9" s="1"/>
  <c r="G193" i="9"/>
  <c r="E193" i="9" s="1"/>
  <c r="B193" i="9" s="1"/>
  <c r="G189" i="9"/>
  <c r="E189" i="9" s="1"/>
  <c r="B189" i="9" s="1"/>
  <c r="G185" i="9"/>
  <c r="E185" i="9" s="1"/>
  <c r="B185" i="9" s="1"/>
  <c r="G181" i="9"/>
  <c r="E181" i="9" s="1"/>
  <c r="B181" i="9" s="1"/>
  <c r="G180" i="9"/>
  <c r="H179" i="9"/>
  <c r="G198" i="9"/>
  <c r="E198" i="9" s="1"/>
  <c r="B198" i="9" s="1"/>
  <c r="G194" i="9"/>
  <c r="E194" i="9" s="1"/>
  <c r="B194" i="9" s="1"/>
  <c r="G190" i="9"/>
  <c r="E190" i="9" s="1"/>
  <c r="B190" i="9" s="1"/>
  <c r="G186" i="9"/>
  <c r="E186" i="9" s="1"/>
  <c r="B186" i="9" s="1"/>
  <c r="G182" i="9"/>
  <c r="E182" i="9" s="1"/>
  <c r="B182" i="9" s="1"/>
  <c r="G207" i="9"/>
  <c r="E207" i="9" s="1"/>
  <c r="B207" i="9" s="1"/>
  <c r="G205" i="9"/>
  <c r="E205" i="9" s="1"/>
  <c r="B205" i="9" s="1"/>
  <c r="G203" i="9"/>
  <c r="E203" i="9" s="1"/>
  <c r="B203" i="9" s="1"/>
  <c r="G201" i="9"/>
  <c r="E201" i="9" s="1"/>
  <c r="B201" i="9" s="1"/>
  <c r="G199" i="9"/>
  <c r="E199" i="9" s="1"/>
  <c r="B199" i="9" s="1"/>
  <c r="G195" i="9"/>
  <c r="E195" i="9" s="1"/>
  <c r="B195" i="9" s="1"/>
  <c r="G191" i="9"/>
  <c r="E191" i="9" s="1"/>
  <c r="B191" i="9" s="1"/>
  <c r="G187" i="9"/>
  <c r="E187" i="9" s="1"/>
  <c r="B187" i="9" s="1"/>
  <c r="G183" i="9"/>
  <c r="E183" i="9" s="1"/>
  <c r="B183" i="9" s="1"/>
  <c r="I10" i="9"/>
  <c r="B157" i="9"/>
  <c r="E88" i="5"/>
  <c r="D1093" i="1" s="1"/>
  <c r="E177" i="5"/>
  <c r="E65" i="9"/>
  <c r="B65" i="9" s="1"/>
  <c r="B69" i="9"/>
  <c r="B73" i="9"/>
  <c r="B77" i="9"/>
  <c r="B81" i="9"/>
  <c r="B85" i="9"/>
  <c r="B93" i="9"/>
  <c r="B101" i="9"/>
  <c r="B109" i="9"/>
  <c r="B117" i="9"/>
  <c r="B125" i="9"/>
  <c r="B133" i="9"/>
  <c r="B141" i="9"/>
  <c r="B149" i="9"/>
  <c r="B169" i="9"/>
  <c r="H180" i="9"/>
  <c r="G188" i="9"/>
  <c r="E188" i="9" s="1"/>
  <c r="B188" i="9" s="1"/>
  <c r="G196" i="9"/>
  <c r="E196" i="9" s="1"/>
  <c r="B196" i="9" s="1"/>
  <c r="E339" i="9"/>
  <c r="B339" i="9" s="1"/>
  <c r="B296" i="9"/>
  <c r="E68" i="9"/>
  <c r="B68" i="9" s="1"/>
  <c r="E72" i="9"/>
  <c r="B72" i="9" s="1"/>
  <c r="E76" i="9"/>
  <c r="B76" i="9" s="1"/>
  <c r="E80" i="9"/>
  <c r="B80" i="9" s="1"/>
  <c r="E84" i="9"/>
  <c r="B84" i="9" s="1"/>
  <c r="B161" i="9"/>
  <c r="B168" i="9"/>
  <c r="E164" i="9"/>
  <c r="B164" i="9" s="1"/>
  <c r="E172" i="9"/>
  <c r="B172" i="9" s="1"/>
  <c r="F233" i="9"/>
  <c r="B233" i="9" s="1"/>
  <c r="B235" i="9"/>
  <c r="B239" i="9"/>
  <c r="B243" i="9"/>
  <c r="B251" i="9"/>
  <c r="B255" i="9"/>
  <c r="B259" i="9"/>
  <c r="B263" i="9"/>
  <c r="B267" i="9"/>
  <c r="B271" i="9"/>
  <c r="B275" i="9"/>
  <c r="B279" i="9"/>
  <c r="B283" i="9"/>
  <c r="B287" i="9"/>
  <c r="B291" i="9"/>
  <c r="B329" i="9"/>
  <c r="B313" i="9"/>
  <c r="B324" i="9"/>
  <c r="F237" i="9"/>
  <c r="B237" i="9" s="1"/>
  <c r="F238" i="9"/>
  <c r="B238" i="9" s="1"/>
  <c r="F241" i="9"/>
  <c r="B241" i="9" s="1"/>
  <c r="F242" i="9"/>
  <c r="B242"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F273" i="9"/>
  <c r="B273" i="9" s="1"/>
  <c r="F274" i="9"/>
  <c r="B274" i="9" s="1"/>
  <c r="F277" i="9"/>
  <c r="B277" i="9" s="1"/>
  <c r="F278" i="9"/>
  <c r="B278" i="9" s="1"/>
  <c r="F281" i="9"/>
  <c r="B281" i="9" s="1"/>
  <c r="F282" i="9"/>
  <c r="B282" i="9" s="1"/>
  <c r="F285" i="9"/>
  <c r="B285" i="9" s="1"/>
  <c r="F286" i="9"/>
  <c r="B286" i="9" s="1"/>
  <c r="F289" i="9"/>
  <c r="B289" i="9" s="1"/>
  <c r="F290" i="9"/>
  <c r="B290" i="9" s="1"/>
  <c r="E319" i="9"/>
  <c r="B319" i="9" s="1"/>
  <c r="E323" i="9"/>
  <c r="B323" i="9" s="1"/>
  <c r="E327" i="9"/>
  <c r="B327" i="9" s="1"/>
  <c r="H19" i="9" l="1"/>
  <c r="E19" i="9" s="1"/>
  <c r="B19" i="9" s="1"/>
  <c r="H1076" i="1"/>
  <c r="G1076" i="1"/>
  <c r="D1259" i="1"/>
  <c r="D1255" i="1"/>
  <c r="I25" i="3"/>
  <c r="G1260" i="1"/>
  <c r="H1260" i="1"/>
  <c r="G422" i="1"/>
  <c r="H422" i="1"/>
  <c r="C642" i="1"/>
  <c r="H642" i="1" s="1"/>
  <c r="G246" i="1"/>
  <c r="H246" i="1"/>
  <c r="F647" i="4"/>
  <c r="C641" i="1"/>
  <c r="F491" i="4"/>
  <c r="C485" i="1"/>
  <c r="C160" i="1"/>
  <c r="F164" i="4"/>
  <c r="G338" i="9"/>
  <c r="E338" i="9" s="1"/>
  <c r="B338" i="9" s="1"/>
  <c r="F203" i="5"/>
  <c r="C1207" i="1"/>
  <c r="H544" i="1"/>
  <c r="G544" i="1"/>
  <c r="H149" i="1"/>
  <c r="G149" i="1"/>
  <c r="H344" i="1"/>
  <c r="G344" i="1"/>
  <c r="F129" i="6"/>
  <c r="C1525" i="1"/>
  <c r="F49" i="4"/>
  <c r="C45" i="1"/>
  <c r="D430" i="4"/>
  <c r="F273" i="4"/>
  <c r="C269" i="1"/>
  <c r="E315" i="9"/>
  <c r="B315" i="9" s="1"/>
  <c r="H1140" i="1"/>
  <c r="G1140" i="1"/>
  <c r="H531" i="1"/>
  <c r="G531" i="1"/>
  <c r="H350" i="1"/>
  <c r="G350" i="1"/>
  <c r="H1538" i="1"/>
  <c r="G1538" i="1"/>
  <c r="E7" i="5"/>
  <c r="D1017" i="1"/>
  <c r="G212" i="1"/>
  <c r="H212" i="1"/>
  <c r="G25" i="1"/>
  <c r="H25" i="1"/>
  <c r="H610" i="1"/>
  <c r="G610" i="1"/>
  <c r="H357" i="1"/>
  <c r="G357" i="1"/>
  <c r="F221" i="4"/>
  <c r="C217" i="1"/>
  <c r="E152" i="4"/>
  <c r="F228" i="9"/>
  <c r="B228" i="9" s="1"/>
  <c r="E310" i="9"/>
  <c r="B310" i="9" s="1"/>
  <c r="F88" i="5"/>
  <c r="C1093" i="1"/>
  <c r="D69" i="5"/>
  <c r="F89" i="6"/>
  <c r="C1485" i="1"/>
  <c r="D251" i="5"/>
  <c r="F255" i="5"/>
  <c r="C1259" i="1"/>
  <c r="F35" i="6"/>
  <c r="C1431" i="1"/>
  <c r="H28" i="3"/>
  <c r="C460" i="1"/>
  <c r="F466" i="4"/>
  <c r="D258" i="1"/>
  <c r="F262" i="4"/>
  <c r="D152" i="4"/>
  <c r="B346" i="9"/>
  <c r="E345" i="9"/>
  <c r="I10" i="3" s="1"/>
  <c r="E316" i="9"/>
  <c r="B316" i="9" s="1"/>
  <c r="B24" i="9"/>
  <c r="D530" i="1"/>
  <c r="E535" i="4"/>
  <c r="D417" i="4"/>
  <c r="C303" i="1"/>
  <c r="H274" i="1"/>
  <c r="G274" i="1"/>
  <c r="H1190" i="1"/>
  <c r="G1190" i="1"/>
  <c r="H1040" i="1"/>
  <c r="G1040" i="1"/>
  <c r="F597" i="4"/>
  <c r="C591" i="1"/>
  <c r="H421" i="1"/>
  <c r="G421" i="1"/>
  <c r="F202" i="4"/>
  <c r="C198" i="1"/>
  <c r="G369" i="1"/>
  <c r="H369" i="1"/>
  <c r="D356" i="1"/>
  <c r="E360" i="4"/>
  <c r="G190" i="1"/>
  <c r="H190" i="1"/>
  <c r="H103" i="1"/>
  <c r="G103" i="1"/>
  <c r="I24" i="3"/>
  <c r="E176" i="5"/>
  <c r="D1180" i="1" s="1"/>
  <c r="D1181" i="1"/>
  <c r="E309" i="9"/>
  <c r="B309" i="9" s="1"/>
  <c r="K1481" i="9"/>
  <c r="G344" i="9"/>
  <c r="E344" i="9" s="1"/>
  <c r="B344" i="9" s="1"/>
  <c r="I39" i="3"/>
  <c r="C1621" i="1"/>
  <c r="I31" i="3"/>
  <c r="D1537" i="1"/>
  <c r="F571" i="4"/>
  <c r="C565" i="1"/>
  <c r="C316" i="1"/>
  <c r="F321" i="4"/>
  <c r="C226" i="1"/>
  <c r="F230" i="4"/>
  <c r="G516" i="1"/>
  <c r="H516" i="1"/>
  <c r="F7" i="4"/>
  <c r="D6" i="4"/>
  <c r="C3" i="1"/>
  <c r="H425" i="1"/>
  <c r="G425" i="1"/>
  <c r="F354" i="4"/>
  <c r="C349" i="1"/>
  <c r="G78" i="1"/>
  <c r="H78" i="1"/>
  <c r="H1208" i="1"/>
  <c r="G1208" i="1"/>
  <c r="F178" i="5"/>
  <c r="G336" i="9"/>
  <c r="E336" i="9" s="1"/>
  <c r="B336" i="9" s="1"/>
  <c r="D177" i="5"/>
  <c r="C1182" i="1"/>
  <c r="D535" i="4"/>
  <c r="F536" i="4"/>
  <c r="C530" i="1"/>
  <c r="I1544" i="1"/>
  <c r="G368" i="1"/>
  <c r="H368" i="1"/>
  <c r="H597" i="1"/>
  <c r="G597" i="1"/>
  <c r="H218" i="1"/>
  <c r="G218" i="1"/>
  <c r="G102" i="1"/>
  <c r="H102" i="1"/>
  <c r="I1581" i="1"/>
  <c r="E180" i="9"/>
  <c r="B180" i="9" s="1"/>
  <c r="B343" i="9"/>
  <c r="G348" i="9"/>
  <c r="E348" i="9" s="1"/>
  <c r="D141" i="6"/>
  <c r="F5" i="6"/>
  <c r="C1401" i="1"/>
  <c r="H27" i="3"/>
  <c r="E69" i="5"/>
  <c r="D1075" i="1"/>
  <c r="E308" i="4"/>
  <c r="D304" i="1"/>
  <c r="H304" i="1" s="1"/>
  <c r="F147" i="5"/>
  <c r="C1152" i="1"/>
  <c r="C413" i="1"/>
  <c r="E430" i="4"/>
  <c r="F309" i="4"/>
  <c r="H279" i="1"/>
  <c r="G279" i="1"/>
  <c r="H592" i="1"/>
  <c r="G592" i="1"/>
  <c r="E6" i="4"/>
  <c r="D3" i="1"/>
  <c r="G642" i="1" l="1"/>
  <c r="E347" i="9"/>
  <c r="B348" i="9"/>
  <c r="G226" i="1"/>
  <c r="H226" i="1"/>
  <c r="H356" i="1"/>
  <c r="G356" i="1"/>
  <c r="C412" i="1"/>
  <c r="F417" i="4"/>
  <c r="H1485" i="1"/>
  <c r="G1485" i="1"/>
  <c r="H217" i="1"/>
  <c r="G217" i="1"/>
  <c r="H1525" i="1"/>
  <c r="G1525" i="1"/>
  <c r="H1207" i="1"/>
  <c r="G1207" i="1"/>
  <c r="H160" i="1"/>
  <c r="G160" i="1"/>
  <c r="D424" i="1"/>
  <c r="E639" i="4"/>
  <c r="D633" i="1" s="1"/>
  <c r="E417" i="4"/>
  <c r="D412" i="1" s="1"/>
  <c r="D303" i="1"/>
  <c r="G303" i="1" s="1"/>
  <c r="H1401" i="1"/>
  <c r="H9" i="3"/>
  <c r="G1401" i="1"/>
  <c r="F535" i="4"/>
  <c r="C529" i="1"/>
  <c r="D640" i="4"/>
  <c r="F308" i="4"/>
  <c r="D299" i="4"/>
  <c r="F152" i="4"/>
  <c r="H18" i="3"/>
  <c r="C148" i="1"/>
  <c r="H460" i="1"/>
  <c r="G460" i="1"/>
  <c r="H1259" i="1"/>
  <c r="G1259" i="1"/>
  <c r="D639" i="4"/>
  <c r="F430" i="4"/>
  <c r="C424" i="1"/>
  <c r="H485" i="1"/>
  <c r="G485" i="1"/>
  <c r="H1152" i="1"/>
  <c r="G1152" i="1"/>
  <c r="H1075" i="1"/>
  <c r="G1075" i="1"/>
  <c r="E342" i="9"/>
  <c r="H1182" i="1"/>
  <c r="G1182" i="1"/>
  <c r="H349" i="1"/>
  <c r="G349" i="1"/>
  <c r="H3" i="1"/>
  <c r="G3" i="1"/>
  <c r="G316" i="1"/>
  <c r="H316" i="1"/>
  <c r="E640" i="4"/>
  <c r="D634" i="1" s="1"/>
  <c r="D529" i="1"/>
  <c r="F69" i="5"/>
  <c r="D6" i="5"/>
  <c r="H23" i="3"/>
  <c r="C1074" i="1"/>
  <c r="H1017" i="1"/>
  <c r="G1017" i="1"/>
  <c r="G304" i="1"/>
  <c r="H45" i="1"/>
  <c r="G45" i="1"/>
  <c r="I17" i="3"/>
  <c r="D2" i="1"/>
  <c r="E422" i="4"/>
  <c r="I23" i="3"/>
  <c r="D1074" i="1"/>
  <c r="F141" i="6"/>
  <c r="C1537" i="1"/>
  <c r="H31" i="3"/>
  <c r="G530" i="1"/>
  <c r="H530" i="1"/>
  <c r="D176" i="5"/>
  <c r="C1181" i="1"/>
  <c r="F177" i="5"/>
  <c r="H24" i="3"/>
  <c r="D422" i="4"/>
  <c r="D300" i="4"/>
  <c r="H17" i="3"/>
  <c r="C2" i="1"/>
  <c r="F6" i="4"/>
  <c r="H565" i="1"/>
  <c r="G565" i="1"/>
  <c r="G1621" i="1"/>
  <c r="H1621" i="1"/>
  <c r="H11" i="3"/>
  <c r="D355" i="1"/>
  <c r="E418" i="4"/>
  <c r="F360" i="4"/>
  <c r="H198" i="1"/>
  <c r="G198" i="1"/>
  <c r="H591" i="1"/>
  <c r="G591" i="1"/>
  <c r="H303" i="1"/>
  <c r="H258" i="1"/>
  <c r="G258" i="1"/>
  <c r="H1431" i="1"/>
  <c r="G1431" i="1"/>
  <c r="F251" i="5"/>
  <c r="C1255" i="1"/>
  <c r="H25" i="3"/>
  <c r="H1093" i="1"/>
  <c r="G1093" i="1"/>
  <c r="I18" i="3"/>
  <c r="D148" i="1"/>
  <c r="E299" i="4"/>
  <c r="E300" i="4" s="1"/>
  <c r="D296" i="1" s="1"/>
  <c r="I22" i="3"/>
  <c r="D1012" i="1"/>
  <c r="F7" i="5"/>
  <c r="E6" i="5"/>
  <c r="G269" i="1"/>
  <c r="H269" i="1"/>
  <c r="H641" i="1"/>
  <c r="G641" i="1"/>
  <c r="G424" i="1" l="1"/>
  <c r="H424" i="1"/>
  <c r="F640" i="4"/>
  <c r="C634" i="1"/>
  <c r="K3" i="9"/>
  <c r="I9" i="3"/>
  <c r="H1012" i="1"/>
  <c r="G1012" i="1"/>
  <c r="H1255" i="1"/>
  <c r="G1255" i="1"/>
  <c r="F422" i="4"/>
  <c r="D643" i="4"/>
  <c r="C417" i="1"/>
  <c r="H1181" i="1"/>
  <c r="G1181" i="1"/>
  <c r="G306" i="9"/>
  <c r="E306" i="9" s="1"/>
  <c r="B306" i="9" s="1"/>
  <c r="G299" i="9"/>
  <c r="F6" i="5"/>
  <c r="C1011" i="1"/>
  <c r="H529" i="1"/>
  <c r="G529" i="1"/>
  <c r="H412" i="1"/>
  <c r="G412" i="1"/>
  <c r="D413" i="1"/>
  <c r="F418" i="4"/>
  <c r="H2" i="1"/>
  <c r="G2" i="1"/>
  <c r="F176" i="5"/>
  <c r="C1180" i="1"/>
  <c r="H1537" i="1"/>
  <c r="G1537" i="1"/>
  <c r="D417" i="1"/>
  <c r="E643" i="4"/>
  <c r="F639" i="4"/>
  <c r="C633" i="1"/>
  <c r="D301" i="4"/>
  <c r="F299" i="4"/>
  <c r="D423" i="4"/>
  <c r="D424" i="4" s="1"/>
  <c r="C295" i="1"/>
  <c r="H299" i="9"/>
  <c r="D1011" i="1"/>
  <c r="E423" i="4"/>
  <c r="D295" i="1"/>
  <c r="E301" i="4"/>
  <c r="D297" i="1" s="1"/>
  <c r="G355" i="1"/>
  <c r="H355" i="1"/>
  <c r="H1074" i="1"/>
  <c r="G1074" i="1"/>
  <c r="H148" i="1"/>
  <c r="G148" i="1"/>
  <c r="N3" i="9"/>
  <c r="I11" i="3"/>
  <c r="C296" i="1"/>
  <c r="F300" i="4"/>
  <c r="F301" i="4" l="1"/>
  <c r="C297" i="1"/>
  <c r="D637" i="1"/>
  <c r="H1180" i="1"/>
  <c r="G1180" i="1"/>
  <c r="F643" i="4"/>
  <c r="C637" i="1"/>
  <c r="F424" i="4"/>
  <c r="C419" i="1"/>
  <c r="H295" i="1"/>
  <c r="G295" i="1"/>
  <c r="H633" i="1"/>
  <c r="G633" i="1"/>
  <c r="E299" i="9"/>
  <c r="H417" i="1"/>
  <c r="G417" i="1"/>
  <c r="E425" i="4"/>
  <c r="D420" i="1" s="1"/>
  <c r="E644" i="4"/>
  <c r="D418" i="1"/>
  <c r="H20" i="9"/>
  <c r="F423" i="4"/>
  <c r="D644" i="4"/>
  <c r="C418" i="1"/>
  <c r="D425" i="4"/>
  <c r="G20" i="9"/>
  <c r="E20" i="9" s="1"/>
  <c r="B20" i="9" s="1"/>
  <c r="H413" i="1"/>
  <c r="G413" i="1"/>
  <c r="H296" i="1"/>
  <c r="G296" i="1"/>
  <c r="E424" i="4"/>
  <c r="D419" i="1" s="1"/>
  <c r="H8" i="3"/>
  <c r="H1011" i="1"/>
  <c r="G1011" i="1"/>
  <c r="H634" i="1"/>
  <c r="G634" i="1"/>
  <c r="F644" i="4" l="1"/>
  <c r="C638" i="1"/>
  <c r="D646" i="4"/>
  <c r="E646" i="4"/>
  <c r="D638" i="1"/>
  <c r="B299" i="9"/>
  <c r="E645" i="4"/>
  <c r="G419" i="1"/>
  <c r="H419" i="1"/>
  <c r="D645" i="4"/>
  <c r="F425" i="4"/>
  <c r="C420" i="1"/>
  <c r="H297" i="1"/>
  <c r="G297" i="1"/>
  <c r="M3" i="9"/>
  <c r="H418" i="1"/>
  <c r="G418" i="1"/>
  <c r="H637" i="1"/>
  <c r="G637" i="1"/>
  <c r="D639" i="1" l="1"/>
  <c r="E649" i="4"/>
  <c r="E650" i="4"/>
  <c r="D640" i="1"/>
  <c r="D649" i="4"/>
  <c r="F645" i="4"/>
  <c r="C639" i="1"/>
  <c r="D650" i="4"/>
  <c r="F646" i="4"/>
  <c r="C640" i="1"/>
  <c r="H334" i="9"/>
  <c r="G334" i="9"/>
  <c r="H420" i="1"/>
  <c r="G420" i="1"/>
  <c r="H638" i="1"/>
  <c r="G638" i="1"/>
  <c r="E334" i="9" l="1"/>
  <c r="E298" i="9" s="1"/>
  <c r="I8" i="3" s="1"/>
  <c r="H639" i="1"/>
  <c r="G639" i="1"/>
  <c r="I20" i="3"/>
  <c r="D644" i="1"/>
  <c r="G297" i="9"/>
  <c r="E297" i="9" s="1"/>
  <c r="B297" i="9" s="1"/>
  <c r="H640" i="1"/>
  <c r="G640" i="1"/>
  <c r="I19" i="3"/>
  <c r="D643" i="1"/>
  <c r="C644" i="1"/>
  <c r="H20" i="3"/>
  <c r="F650" i="4"/>
  <c r="F649" i="4"/>
  <c r="C643" i="1"/>
  <c r="H7" i="3" s="1"/>
  <c r="H19" i="3"/>
  <c r="B334" i="9" l="1"/>
  <c r="H643" i="1"/>
  <c r="G643" i="1"/>
  <c r="H644" i="1"/>
  <c r="G644" i="1"/>
  <c r="J3" i="9"/>
  <c r="L293" i="9" l="1"/>
  <c r="F293" i="9" s="1"/>
  <c r="H295" i="9"/>
  <c r="G295" i="9"/>
  <c r="G18" i="9"/>
  <c r="J12" i="9"/>
  <c r="I9" i="9"/>
  <c r="H18" i="9"/>
  <c r="H21" i="9"/>
  <c r="G16" i="9"/>
  <c r="G17" i="9"/>
  <c r="H16" i="9"/>
  <c r="J5" i="9"/>
  <c r="I7" i="9"/>
  <c r="K13" i="9"/>
  <c r="M15" i="9"/>
  <c r="H17" i="9"/>
  <c r="L16" i="9"/>
  <c r="K7" i="9"/>
  <c r="G15" i="9"/>
  <c r="I6" i="9"/>
  <c r="K12" i="9"/>
  <c r="K9" i="9"/>
  <c r="K6" i="9"/>
  <c r="J11" i="9"/>
  <c r="G22" i="9"/>
  <c r="M16" i="9"/>
  <c r="H15" i="9"/>
  <c r="I5" i="9"/>
  <c r="J17" i="9"/>
  <c r="K8" i="9"/>
  <c r="J13" i="9"/>
  <c r="K5" i="9"/>
  <c r="J10" i="9"/>
  <c r="J7" i="9"/>
  <c r="I12" i="9"/>
  <c r="H22" i="9"/>
  <c r="I17" i="9"/>
  <c r="G21" i="9"/>
  <c r="L15" i="9"/>
  <c r="F15" i="9" s="1"/>
  <c r="I13" i="9"/>
  <c r="J8" i="9"/>
  <c r="J9" i="9"/>
  <c r="J6" i="9"/>
  <c r="I11" i="9"/>
  <c r="I8" i="9"/>
  <c r="K11" i="9"/>
  <c r="K10" i="9"/>
  <c r="E12" i="9" l="1"/>
  <c r="B12" i="9" s="1"/>
  <c r="E8" i="9"/>
  <c r="B8" i="9" s="1"/>
  <c r="E11" i="9"/>
  <c r="B11" i="9" s="1"/>
  <c r="E13" i="9"/>
  <c r="B13" i="9" s="1"/>
  <c r="E6" i="9"/>
  <c r="B6" i="9" s="1"/>
  <c r="E18" i="9"/>
  <c r="B18" i="9" s="1"/>
  <c r="E295" i="9"/>
  <c r="B295" i="9" s="1"/>
  <c r="E15" i="9"/>
  <c r="E17" i="9"/>
  <c r="B17" i="9" s="1"/>
  <c r="E9" i="9"/>
  <c r="B9" i="9" s="1"/>
  <c r="E5" i="9"/>
  <c r="E21" i="9"/>
  <c r="B21" i="9" s="1"/>
  <c r="E10" i="9"/>
  <c r="B10" i="9" s="1"/>
  <c r="E22" i="9"/>
  <c r="B22" i="9" s="1"/>
  <c r="F16" i="9"/>
  <c r="F14" i="9" s="1"/>
  <c r="E7" i="9"/>
  <c r="B7" i="9" s="1"/>
  <c r="E16" i="9"/>
  <c r="B293" i="9"/>
  <c r="F23" i="9"/>
  <c r="E23" i="9" l="1"/>
  <c r="I7" i="3" s="1"/>
  <c r="F3" i="9"/>
  <c r="E14" i="9"/>
  <c r="I13" i="3" s="1"/>
  <c r="B15" i="9"/>
  <c r="B5" i="9"/>
  <c r="E4" i="9"/>
  <c r="B16" i="9"/>
  <c r="E3" i="9" l="1"/>
</calcChain>
</file>

<file path=xl/sharedStrings.xml><?xml version="1.0" encoding="utf-8"?>
<sst xmlns="http://schemas.openxmlformats.org/spreadsheetml/2006/main" count="4733" uniqueCount="3656">
  <si>
    <t>Obveznik:</t>
  </si>
  <si>
    <t>26223 - OPĆINA RUGVICA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</si>
  <si>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</si>
  <si>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</si>
  <si>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</si>
  <si>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</si>
  <si>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</si>
  <si>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</si>
  <si>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</si>
  <si>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</si>
  <si>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</si>
  <si>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</si>
  <si>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</si>
  <si>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</si>
  <si>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</si>
  <si>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</si>
  <si>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</si>
  <si>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</si>
  <si>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</si>
  <si>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</si>
  <si>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</si>
  <si>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</si>
  <si>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</si>
  <si>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</si>
  <si>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</si>
  <si>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</si>
  <si>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</si>
  <si>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</si>
  <si>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</si>
  <si>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</si>
  <si>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</si>
  <si>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</si>
  <si>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</si>
  <si>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</si>
  <si>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</si>
  <si>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</si>
  <si>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</si>
  <si>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</si>
  <si>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</si>
  <si>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</si>
  <si>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</si>
  <si>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</si>
  <si>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</si>
  <si>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</si>
  <si>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</si>
  <si>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</si>
  <si>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</si>
  <si>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</si>
  <si>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</si>
  <si>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</si>
  <si>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</si>
  <si>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</si>
  <si>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</si>
  <si>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</si>
  <si>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</si>
  <si>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</si>
  <si>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</si>
  <si>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</si>
  <si>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</si>
  <si>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</si>
  <si>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</si>
  <si>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</si>
  <si>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</si>
  <si>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</si>
  <si>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</si>
  <si>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</si>
  <si>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</si>
  <si>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</si>
  <si>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</si>
  <si>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</si>
  <si>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</si>
  <si>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</si>
  <si>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</si>
  <si>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</si>
  <si>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</si>
  <si>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</si>
  <si>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</si>
  <si>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</si>
  <si>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</si>
  <si>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</si>
  <si>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</si>
  <si>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</si>
  <si>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</si>
  <si>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</si>
  <si>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</si>
  <si>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</si>
  <si>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</si>
  <si>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</si>
  <si>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</si>
  <si>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</si>
  <si>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</si>
  <si>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</si>
  <si>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</si>
  <si>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</si>
  <si>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</si>
  <si>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</si>
  <si>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</si>
  <si>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</si>
  <si>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</si>
  <si>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</si>
  <si>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</si>
  <si>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</si>
  <si>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</si>
  <si>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</si>
  <si>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</si>
  <si>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</si>
  <si>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</si>
  <si>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</si>
  <si>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</si>
  <si>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</si>
  <si>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</si>
  <si>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</si>
  <si>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</si>
  <si>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</si>
  <si>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</si>
  <si>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</si>
  <si>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</si>
  <si>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</si>
  <si>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</si>
  <si>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</si>
  <si>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</si>
  <si>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</si>
  <si>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</si>
  <si>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</si>
  <si>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</si>
  <si>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</si>
  <si>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</si>
  <si>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</si>
  <si>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</si>
  <si>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</si>
  <si>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</si>
  <si>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</si>
  <si>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</si>
  <si>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</si>
  <si>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</si>
  <si>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</si>
  <si>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</si>
  <si>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</si>
  <si>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</si>
  <si>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</si>
  <si>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</si>
  <si>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</si>
  <si>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</si>
  <si>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</si>
  <si>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</si>
  <si>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</si>
  <si>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</si>
  <si>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</si>
  <si>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</si>
  <si>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</si>
  <si>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</si>
  <si>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</si>
  <si>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</si>
  <si>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</si>
  <si>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</si>
  <si>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</si>
  <si>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</si>
  <si>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</si>
  <si>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</si>
  <si>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</si>
  <si>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</si>
  <si>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</si>
  <si>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</si>
  <si>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</si>
  <si>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</si>
  <si>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</si>
  <si>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</si>
  <si>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</si>
  <si>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</si>
  <si>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</si>
  <si>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</si>
  <si>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</si>
  <si>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</si>
  <si>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</si>
  <si>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</si>
  <si>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</si>
  <si>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</si>
  <si>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</si>
  <si>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</si>
  <si>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</si>
  <si>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</si>
  <si>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</si>
  <si>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</si>
  <si>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</si>
  <si>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</si>
  <si>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</si>
  <si>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</si>
  <si>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</si>
  <si>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</si>
  <si>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</si>
  <si>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</si>
  <si>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</si>
  <si>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</si>
  <si>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</si>
  <si>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</si>
  <si>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</si>
  <si>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</si>
  <si>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</si>
  <si>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</si>
  <si>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</si>
  <si>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</si>
  <si>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</si>
  <si>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</si>
  <si>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</si>
  <si>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</si>
  <si>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</si>
  <si>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</si>
  <si>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</si>
  <si>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</si>
  <si>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</si>
  <si>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</si>
  <si>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</si>
  <si>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</si>
  <si>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</si>
  <si>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</si>
  <si>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</si>
  <si>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</si>
  <si>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</si>
  <si>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</si>
  <si>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</si>
  <si>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</si>
  <si>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</si>
  <si>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</si>
  <si>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</si>
  <si>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</si>
  <si>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</si>
  <si>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</si>
  <si>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</si>
  <si>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</si>
  <si>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</si>
  <si>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</si>
  <si>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</si>
  <si>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</si>
  <si>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</si>
  <si>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</si>
  <si>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</si>
  <si>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</si>
  <si>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</si>
  <si>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</si>
  <si>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</si>
  <si>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</si>
  <si>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</si>
  <si>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</si>
  <si>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</si>
  <si>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</si>
  <si>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</si>
  <si>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</si>
  <si>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</si>
  <si>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</si>
  <si>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</si>
  <si>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</si>
  <si>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</si>
  <si>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</si>
  <si>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</si>
  <si>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</si>
  <si>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</si>
  <si>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</si>
  <si>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</si>
  <si>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</si>
  <si>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</si>
  <si>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</si>
  <si>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</si>
  <si>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</si>
  <si>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</si>
  <si>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</si>
  <si>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</si>
  <si>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</si>
  <si>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</si>
  <si>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</si>
  <si>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</si>
  <si>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</si>
  <si>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</si>
  <si>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</si>
  <si>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</si>
  <si>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</si>
  <si>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</si>
  <si>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</si>
  <si>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</si>
  <si>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</si>
  <si>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</si>
  <si>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</si>
  <si>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</si>
  <si>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</si>
  <si>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</si>
  <si>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</si>
  <si>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</si>
  <si>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</si>
  <si>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</si>
  <si>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</si>
  <si>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</si>
  <si>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</si>
  <si>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</si>
  <si>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</si>
  <si>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</si>
  <si>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</si>
  <si>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</si>
  <si>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</si>
  <si>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</si>
  <si>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</si>
  <si>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</si>
  <si>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</si>
  <si>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</si>
  <si>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</si>
  <si>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</si>
  <si>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</si>
  <si>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</si>
  <si>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</si>
  <si>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</si>
  <si>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</si>
  <si>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</si>
  <si>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</si>
  <si>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</si>
  <si>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</si>
  <si>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</si>
  <si>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</si>
  <si>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</si>
  <si>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</si>
  <si>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</si>
  <si>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</si>
  <si>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</si>
  <si>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</si>
  <si>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</si>
  <si>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</si>
  <si>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</si>
  <si>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</si>
  <si>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</si>
  <si>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</si>
  <si>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</si>
  <si>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</si>
  <si>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</si>
  <si>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</si>
  <si>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</si>
  <si>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</si>
  <si>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</si>
  <si>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</si>
  <si>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</si>
  <si>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</si>
  <si>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</si>
  <si>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</si>
  <si>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</si>
  <si>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</si>
  <si>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</si>
  <si>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</si>
  <si>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</si>
  <si>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</si>
  <si>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</si>
  <si>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</si>
  <si>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</si>
  <si>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</si>
  <si>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</si>
  <si>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</si>
  <si>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</si>
  <si>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</si>
  <si>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</si>
  <si>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</si>
  <si>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</si>
  <si>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</si>
  <si>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</si>
  <si>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</si>
  <si>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</si>
  <si>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</si>
  <si>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</si>
  <si>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</si>
  <si>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</si>
  <si>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</si>
  <si>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</si>
  <si>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</si>
  <si>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</si>
  <si>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</si>
  <si>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</si>
  <si>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</si>
  <si>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</si>
  <si>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</si>
  <si>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</si>
  <si>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</si>
  <si>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</si>
  <si>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</si>
  <si>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</si>
  <si>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</si>
  <si>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</si>
  <si>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</si>
  <si>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</si>
  <si>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</si>
  <si>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</si>
  <si>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</si>
  <si>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</si>
  <si>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</si>
  <si>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</si>
  <si>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</si>
  <si>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</si>
  <si>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</si>
  <si>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</si>
  <si>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</si>
  <si>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</si>
  <si>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</si>
  <si>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</si>
  <si>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</si>
  <si>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</si>
  <si>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</si>
  <si>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</si>
  <si>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</si>
  <si>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</si>
  <si>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</si>
  <si>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</si>
  <si>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</si>
  <si>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</si>
  <si>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</si>
  <si>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</si>
  <si>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</si>
  <si>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</si>
  <si>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</si>
  <si>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</si>
  <si>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</si>
  <si>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</si>
  <si>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</si>
  <si>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</si>
  <si>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</si>
  <si>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</si>
  <si>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</si>
  <si>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</si>
  <si>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</si>
  <si>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</si>
  <si>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</si>
  <si>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</si>
  <si>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</si>
  <si>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</si>
  <si>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</si>
  <si>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</si>
  <si>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</si>
  <si>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</si>
  <si>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</si>
  <si>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</si>
  <si>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</si>
  <si>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</si>
  <si>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</si>
  <si>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</si>
  <si>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</si>
  <si>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</si>
  <si>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</si>
  <si>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</si>
  <si>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</si>
  <si>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</si>
  <si>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</si>
  <si>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</si>
  <si>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</si>
  <si>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</si>
  <si>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</si>
  <si>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</si>
  <si>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</si>
  <si>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</si>
  <si>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</si>
  <si>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</si>
  <si>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</si>
  <si>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</si>
  <si>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</si>
  <si>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</si>
  <si>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</si>
  <si>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</si>
  <si>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</si>
  <si>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</si>
  <si>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</si>
  <si>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</si>
  <si>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</si>
  <si>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</si>
  <si>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</si>
  <si>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</si>
  <si>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</si>
  <si>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</si>
  <si>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</si>
  <si>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</si>
  <si>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</si>
  <si>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</si>
  <si>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</si>
  <si>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</si>
  <si>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</si>
  <si>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</si>
  <si>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</si>
  <si>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</si>
  <si>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</si>
  <si>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</si>
  <si>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</si>
  <si>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</si>
  <si>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</si>
  <si>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</si>
  <si>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</si>
  <si>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</si>
  <si>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</si>
  <si>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</si>
  <si>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</si>
  <si>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</si>
  <si>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</si>
  <si>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</si>
  <si>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</si>
  <si>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</si>
  <si>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</si>
  <si>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</si>
  <si>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</si>
  <si>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</si>
  <si>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</si>
  <si>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</si>
  <si>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</si>
  <si>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</si>
  <si>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</si>
  <si>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</si>
  <si>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</si>
  <si>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</si>
  <si>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</si>
  <si>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</si>
  <si>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</si>
  <si>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</si>
  <si>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</si>
  <si>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</si>
  <si>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</si>
  <si>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</si>
  <si>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</si>
  <si>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</si>
  <si>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</si>
  <si>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</si>
  <si>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</si>
  <si>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</si>
  <si>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</si>
  <si>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</si>
  <si>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</si>
  <si>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</si>
  <si>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</si>
  <si>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</si>
  <si>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</si>
  <si>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</si>
  <si>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</si>
  <si>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</si>
  <si>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</si>
  <si>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</si>
  <si>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</si>
  <si>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</si>
  <si>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</si>
  <si>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</si>
  <si>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</si>
  <si>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</si>
  <si>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</si>
  <si>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</si>
  <si>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</si>
  <si>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</si>
  <si>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</si>
  <si>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</si>
  <si>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</si>
  <si>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</si>
  <si>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</si>
  <si>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</si>
  <si>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</si>
  <si>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</si>
  <si>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</si>
  <si>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</si>
  <si>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</si>
  <si>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</si>
  <si>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</si>
  <si>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</si>
  <si>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</si>
  <si>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</si>
  <si>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</si>
  <si>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</si>
  <si>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</si>
  <si>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</si>
  <si>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</si>
  <si>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</si>
  <si>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</si>
  <si>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</si>
  <si>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</si>
  <si>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</si>
  <si>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</si>
  <si>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</si>
  <si>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</si>
  <si>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</si>
  <si>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</si>
  <si>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</si>
  <si>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</si>
  <si>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</si>
  <si>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</si>
  <si>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</si>
  <si>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</si>
  <si>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</si>
  <si>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</si>
  <si>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</si>
  <si>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</si>
  <si>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</si>
  <si>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</si>
  <si>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</si>
  <si>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</si>
  <si>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</si>
  <si>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</si>
  <si>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</si>
  <si>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</si>
  <si>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</si>
  <si>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</si>
  <si>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</si>
  <si>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</si>
  <si>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</si>
  <si>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</si>
  <si>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</si>
  <si>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</si>
  <si>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</si>
  <si>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</si>
  <si>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</si>
  <si>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</si>
  <si>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</si>
  <si>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</si>
  <si>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</si>
  <si>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</si>
  <si>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</si>
  <si>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</si>
  <si>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</si>
  <si>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</si>
  <si>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</si>
  <si>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</si>
  <si>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</si>
  <si>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</si>
  <si>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</si>
  <si>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</si>
  <si>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</si>
  <si>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</si>
  <si>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</si>
  <si>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</si>
  <si>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</si>
  <si>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</si>
  <si>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</si>
  <si>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</si>
  <si>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</si>
  <si>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</si>
  <si>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</si>
  <si>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</si>
  <si>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</si>
  <si>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</si>
  <si>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</si>
  <si>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</si>
  <si>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</si>
  <si>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</si>
  <si>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</si>
  <si>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</si>
  <si>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</si>
  <si>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</si>
  <si>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</si>
  <si>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</si>
  <si>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</si>
  <si>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</si>
  <si>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</si>
  <si>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</si>
  <si>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</si>
  <si>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</si>
  <si>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</si>
  <si>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</si>
  <si>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</si>
  <si>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</si>
  <si>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</si>
  <si>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</si>
  <si>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</si>
  <si>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</si>
  <si>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</si>
  <si>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</si>
  <si>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</si>
  <si>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</si>
  <si>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</si>
  <si>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</si>
  <si>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</si>
  <si>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</si>
  <si>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</si>
  <si>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</si>
  <si>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</si>
  <si>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</si>
  <si>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</si>
  <si>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</si>
  <si>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</si>
  <si>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</si>
  <si>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</si>
  <si>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</si>
  <si>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</si>
  <si>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</si>
  <si>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</si>
  <si>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</si>
  <si>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</si>
  <si>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</si>
  <si>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</si>
  <si>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</si>
  <si>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</si>
  <si>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</si>
  <si>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</si>
  <si>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</si>
  <si>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</si>
  <si>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</si>
  <si>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</si>
  <si>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</si>
  <si>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</si>
  <si>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</si>
  <si>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</si>
  <si>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</si>
  <si>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</si>
  <si>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</si>
  <si>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</si>
  <si>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</si>
  <si>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</si>
  <si>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</si>
  <si>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</si>
  <si>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</si>
  <si>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</si>
  <si>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</si>
  <si>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</si>
  <si>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</si>
  <si>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</si>
  <si>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</si>
  <si>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</si>
  <si>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</si>
  <si>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</si>
  <si>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</si>
  <si>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</si>
  <si>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</si>
  <si>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</si>
  <si>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</si>
  <si>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</si>
  <si>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</si>
  <si>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</si>
  <si>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</si>
  <si>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</si>
  <si>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</si>
  <si>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</si>
  <si>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</si>
  <si>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</si>
  <si>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</si>
  <si>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</si>
  <si>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</si>
  <si>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</si>
  <si>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</si>
  <si>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</si>
  <si>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</si>
  <si>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</si>
  <si>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</si>
  <si>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</si>
  <si>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</si>
  <si>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</si>
  <si>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</si>
  <si>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</si>
  <si>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</si>
  <si>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</si>
  <si>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</si>
  <si>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</si>
  <si>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</si>
  <si>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</si>
  <si>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</si>
  <si>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</si>
  <si>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</si>
  <si>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</si>
  <si>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</si>
  <si>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</si>
  <si>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</si>
  <si>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</si>
  <si>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</si>
  <si>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</si>
  <si>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</si>
  <si>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</si>
  <si>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</si>
  <si>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</si>
  <si>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</si>
  <si>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</si>
  <si>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</si>
  <si>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</si>
  <si>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</si>
  <si>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</si>
  <si>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</si>
  <si>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</si>
  <si>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</si>
  <si>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</si>
  <si>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</si>
  <si>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</si>
  <si>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</si>
  <si>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</si>
  <si>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</si>
  <si>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</si>
  <si>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</si>
  <si>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</si>
  <si>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</si>
  <si>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</si>
  <si>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</si>
  <si>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</si>
  <si>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</si>
  <si>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</si>
  <si>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</si>
  <si>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</si>
  <si>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</si>
  <si>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</si>
  <si>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</si>
  <si>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</si>
  <si>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</si>
  <si>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</si>
  <si>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</si>
  <si>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</si>
  <si>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</si>
  <si>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</si>
  <si>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</si>
  <si>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</si>
  <si>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</si>
  <si>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</si>
  <si>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</si>
  <si>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</si>
  <si>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</si>
  <si>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</si>
  <si>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</si>
  <si>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</si>
  <si>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</si>
  <si>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</si>
  <si>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</si>
  <si>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</si>
  <si>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</si>
  <si>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</si>
  <si>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</si>
  <si>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</si>
  <si>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</si>
  <si>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</si>
  <si>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</si>
  <si>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</si>
  <si>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</si>
  <si>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</si>
  <si>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</si>
  <si>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</si>
  <si>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</si>
  <si>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</si>
  <si>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</si>
  <si>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</si>
  <si>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</si>
  <si>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</si>
  <si>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</si>
  <si>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</si>
  <si>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</si>
  <si>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</si>
  <si>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</si>
  <si>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</si>
  <si>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</si>
  <si>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</si>
  <si>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</si>
  <si>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</si>
  <si>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</si>
  <si>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</si>
  <si>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</si>
  <si>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</si>
  <si>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</si>
  <si>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</si>
  <si>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</si>
  <si>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</si>
  <si>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</si>
  <si>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</si>
  <si>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</si>
  <si>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</si>
  <si>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</si>
  <si>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</si>
  <si>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</si>
  <si>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</si>
  <si>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</si>
  <si>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</si>
  <si>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</si>
  <si>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</si>
  <si>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</si>
  <si>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</si>
  <si>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</si>
  <si>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</si>
  <si>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</si>
  <si>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</si>
  <si>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</si>
  <si>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</si>
  <si>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</si>
  <si>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</si>
  <si>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</si>
  <si>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</si>
  <si>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</si>
  <si>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</si>
  <si>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</si>
  <si>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</si>
  <si>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</si>
  <si>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</si>
  <si>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</si>
  <si>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</si>
  <si>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</si>
  <si>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</si>
  <si>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</si>
  <si>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</si>
  <si>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</si>
  <si>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</si>
  <si>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</si>
  <si>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</si>
  <si>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</si>
  <si>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</si>
  <si>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</si>
  <si>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</si>
  <si>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</si>
  <si>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</si>
  <si>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</si>
  <si>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</si>
  <si>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</si>
  <si>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</si>
  <si>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</si>
  <si>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</si>
  <si>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</si>
  <si>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</si>
  <si>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</si>
  <si>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</si>
  <si>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</si>
  <si>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</si>
  <si>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</si>
  <si>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</si>
  <si>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</si>
  <si>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</si>
  <si>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</si>
  <si>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</si>
  <si>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</si>
  <si>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</si>
  <si>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</si>
  <si>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</si>
  <si>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</si>
  <si>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</si>
  <si>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</si>
  <si>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</si>
  <si>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</si>
  <si>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</si>
  <si>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</si>
  <si>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</si>
  <si>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</si>
  <si>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</si>
  <si>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</si>
  <si>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</si>
  <si>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</si>
  <si>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</si>
  <si>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</si>
  <si>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</si>
  <si>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</si>
  <si>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</si>
  <si>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</si>
  <si>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</si>
  <si>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</si>
  <si>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</si>
  <si>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</si>
  <si>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</si>
  <si>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</si>
  <si>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</si>
  <si>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</si>
  <si>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</si>
  <si>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</si>
  <si>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</si>
  <si>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</si>
  <si>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</si>
  <si>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</si>
  <si>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</si>
  <si>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</si>
  <si>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</si>
  <si>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</si>
  <si>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</si>
  <si>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</si>
  <si>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</si>
  <si>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</si>
  <si>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</si>
  <si>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</si>
  <si>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</si>
  <si>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</si>
  <si>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</si>
  <si>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</si>
  <si>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</si>
  <si>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</si>
  <si>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</si>
  <si>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</si>
  <si>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</si>
  <si>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</si>
  <si>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</si>
  <si>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</si>
  <si>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</si>
  <si>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</si>
  <si>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</si>
  <si>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</si>
  <si>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</si>
  <si>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</si>
  <si>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</si>
  <si>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</si>
  <si>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</si>
  <si>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</si>
  <si>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</si>
  <si>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</si>
  <si>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</si>
  <si>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</si>
  <si>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</si>
  <si>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</si>
  <si>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</si>
  <si>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</si>
  <si>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</si>
  <si>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</si>
  <si>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</si>
  <si>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</si>
  <si>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</si>
  <si>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</si>
  <si>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</si>
  <si>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</si>
  <si>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</si>
  <si>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</si>
  <si>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</si>
  <si>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</si>
  <si>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</si>
  <si>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</si>
  <si>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</si>
  <si>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</si>
  <si>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</si>
  <si>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</si>
  <si>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</si>
  <si>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</si>
  <si>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</si>
  <si>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</si>
  <si>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</si>
  <si>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</si>
  <si>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</si>
  <si>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</si>
  <si>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</si>
  <si>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</si>
  <si>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</si>
  <si>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</si>
  <si>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</si>
  <si>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</si>
  <si>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</si>
  <si>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</si>
  <si>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</si>
  <si>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</si>
  <si>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</si>
  <si>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</si>
  <si>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</si>
  <si>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</si>
  <si>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</si>
  <si>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</si>
  <si>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</si>
  <si>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</si>
  <si>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</si>
  <si>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</si>
  <si>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</si>
  <si>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</si>
  <si>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</si>
  <si>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</si>
  <si>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</si>
  <si>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</si>
  <si>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</si>
  <si>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</si>
  <si>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</si>
  <si>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</si>
  <si>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</si>
  <si>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</si>
  <si>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</si>
  <si>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</si>
  <si>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</si>
  <si>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</si>
  <si>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</si>
  <si>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</si>
  <si>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</si>
  <si>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</si>
  <si>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</si>
  <si>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</si>
  <si>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</si>
  <si>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</si>
  <si>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</si>
  <si>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</si>
  <si>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</si>
  <si>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</si>
  <si>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</si>
  <si>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</si>
  <si>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</si>
  <si>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</si>
  <si>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</si>
  <si>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</si>
  <si>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</si>
  <si>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</si>
  <si>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</si>
  <si>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</si>
  <si>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</si>
  <si>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</si>
  <si>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</si>
  <si>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</si>
  <si>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</si>
  <si>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</si>
  <si>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</si>
  <si>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</si>
  <si>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</si>
  <si>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</si>
  <si>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</si>
  <si>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</si>
  <si>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</si>
  <si>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</si>
  <si>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</si>
  <si>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</si>
  <si>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</si>
  <si>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</si>
  <si>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</si>
  <si>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</si>
  <si>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</si>
  <si>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</si>
  <si>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</si>
  <si>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</si>
  <si>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</si>
  <si>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</si>
  <si>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</si>
  <si>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</si>
  <si>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</si>
  <si>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</si>
  <si>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</si>
  <si>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</si>
  <si>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</si>
  <si>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</si>
  <si>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</si>
  <si>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</si>
  <si>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</si>
  <si>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</si>
  <si>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</si>
  <si>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</si>
  <si>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</si>
  <si>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</si>
  <si>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</si>
  <si>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</si>
  <si>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</si>
  <si>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</si>
  <si>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</si>
  <si>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</si>
  <si>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</si>
  <si>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</si>
  <si>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</si>
  <si>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</si>
  <si>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</si>
  <si>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</si>
  <si>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</si>
  <si>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</si>
  <si>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</si>
  <si>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</si>
  <si>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</si>
  <si>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</si>
  <si>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</si>
  <si>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</si>
  <si>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</si>
  <si>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</si>
  <si>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</si>
  <si>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</si>
  <si>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</si>
  <si>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</si>
  <si>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</si>
  <si>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</si>
  <si>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</si>
  <si>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</si>
  <si>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</si>
  <si>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</si>
  <si>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</si>
  <si>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</si>
  <si>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</si>
  <si>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</si>
  <si>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</si>
  <si>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</si>
  <si>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</si>
  <si>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</si>
  <si>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</si>
  <si>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</si>
  <si>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</si>
  <si>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</si>
  <si>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</si>
  <si>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</si>
  <si>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</si>
  <si>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</si>
  <si>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</si>
  <si>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</si>
  <si>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</si>
  <si>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</si>
  <si>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</si>
  <si>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</si>
  <si>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</si>
  <si>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</si>
  <si>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</si>
  <si>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</si>
  <si>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</si>
  <si>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</si>
  <si>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</si>
  <si>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</si>
  <si>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</si>
  <si>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</si>
  <si>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</si>
  <si>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</si>
  <si>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</si>
  <si>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</si>
  <si>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</si>
  <si>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</si>
  <si>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</si>
  <si>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</si>
  <si>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</si>
  <si>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</si>
  <si>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</si>
  <si>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</si>
  <si>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</si>
  <si>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</si>
  <si>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</si>
  <si>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</si>
  <si>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</si>
  <si>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</si>
  <si>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</si>
  <si>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</si>
  <si>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</si>
  <si>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</si>
  <si>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</si>
  <si>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</si>
  <si>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</si>
  <si>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</si>
  <si>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</si>
  <si>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</si>
  <si>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</si>
  <si>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</si>
  <si>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</si>
  <si>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</si>
  <si>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</si>
  <si>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</si>
  <si>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</si>
  <si>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</si>
  <si>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</si>
  <si>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</si>
  <si>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</si>
  <si>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</si>
  <si>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</si>
  <si>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</si>
  <si>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</si>
  <si>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</si>
  <si>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</si>
  <si>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</si>
  <si>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</si>
  <si>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</si>
  <si>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</si>
  <si>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</si>
  <si>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</si>
  <si>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</si>
  <si>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</si>
  <si>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</si>
  <si>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</si>
  <si>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</si>
  <si>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</si>
  <si>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</si>
  <si>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</si>
  <si>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</si>
  <si>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</si>
  <si>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</si>
  <si>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</si>
  <si>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</si>
  <si>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</si>
  <si>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</si>
  <si>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</si>
  <si>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</si>
  <si>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</si>
  <si>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</si>
  <si>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</si>
  <si>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</si>
  <si>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</si>
  <si>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</si>
  <si>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</si>
  <si>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</si>
  <si>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</si>
  <si>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</si>
  <si>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</si>
  <si>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</si>
  <si>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</si>
  <si>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</si>
  <si>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</si>
  <si>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</si>
  <si>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</si>
  <si>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</si>
  <si>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</si>
  <si>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</si>
  <si>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</si>
  <si>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</si>
  <si>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</si>
  <si>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</si>
  <si>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</si>
  <si>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</si>
  <si>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</si>
  <si>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</si>
  <si>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</si>
  <si>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</si>
  <si>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</si>
  <si>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</si>
  <si>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</si>
  <si>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</si>
  <si>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</si>
  <si>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</si>
  <si>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</si>
  <si>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</si>
  <si>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</si>
  <si>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</si>
  <si>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</si>
  <si>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</si>
  <si>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</si>
  <si>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</si>
  <si>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</si>
  <si>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</si>
  <si>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</si>
  <si>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</si>
  <si>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</si>
  <si>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</si>
  <si>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</si>
  <si>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</si>
  <si>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</si>
  <si>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</si>
  <si>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</si>
  <si>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</si>
  <si>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</si>
  <si>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</si>
  <si>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</si>
  <si>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</si>
  <si>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</si>
  <si>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</si>
  <si>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</si>
  <si>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</si>
  <si>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</si>
  <si>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</si>
  <si>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</si>
  <si>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</si>
  <si>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</si>
  <si>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</si>
  <si>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</si>
  <si>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</si>
  <si>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</si>
  <si>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</si>
  <si>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</si>
  <si>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</si>
  <si>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</si>
  <si>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</si>
  <si>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</si>
  <si>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</si>
  <si>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</si>
  <si>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</si>
  <si>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</si>
  <si>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</si>
  <si>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</si>
  <si>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</si>
  <si>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</si>
  <si>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</si>
  <si>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</si>
  <si>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</si>
  <si>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</si>
  <si>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</si>
  <si>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</si>
  <si>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</si>
  <si>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</si>
  <si>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</si>
  <si>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</si>
  <si>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</si>
  <si>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</si>
  <si>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</si>
  <si>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</si>
  <si>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</si>
  <si>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</si>
  <si>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</si>
  <si>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</si>
  <si>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</si>
  <si>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</si>
  <si>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</si>
  <si>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</si>
  <si>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</si>
  <si>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</si>
  <si>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</si>
  <si>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</si>
  <si>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</si>
  <si>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</si>
  <si>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</si>
  <si>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</si>
  <si>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</si>
  <si>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</si>
  <si>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</si>
  <si>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</si>
  <si>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</si>
  <si>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</si>
  <si>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</si>
  <si>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</si>
  <si>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</si>
  <si>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</si>
  <si>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</si>
  <si>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</si>
  <si>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</si>
  <si>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</si>
  <si>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</si>
  <si>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</si>
  <si>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</si>
  <si>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</si>
  <si>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</si>
  <si>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</si>
  <si>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</si>
  <si>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</si>
  <si>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</si>
  <si>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</si>
  <si>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</si>
  <si>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</si>
  <si>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</si>
  <si>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</si>
  <si>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</si>
  <si>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</si>
  <si>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</si>
  <si>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</si>
  <si>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</si>
  <si>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</si>
  <si>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</si>
  <si>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</si>
  <si>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</si>
  <si>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</si>
  <si>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</si>
  <si>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</si>
  <si>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</si>
  <si>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</si>
  <si>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</si>
  <si>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</si>
  <si>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</si>
  <si>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</si>
  <si>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</si>
  <si>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</si>
  <si>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</si>
  <si>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</si>
  <si>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</si>
  <si>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</si>
  <si>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</si>
  <si>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</si>
  <si>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</si>
  <si>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</si>
  <si>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</si>
  <si>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</si>
  <si>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</si>
  <si>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</si>
  <si>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</si>
  <si>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</si>
  <si>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</si>
  <si>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</si>
  <si>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</si>
  <si>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</si>
  <si>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</si>
  <si>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</si>
  <si>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</si>
  <si>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</si>
  <si>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</si>
  <si>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</si>
  <si>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</si>
  <si>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</si>
  <si>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</si>
  <si>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</si>
  <si>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</si>
  <si>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</si>
  <si>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</si>
  <si>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</si>
  <si>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</si>
  <si>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</si>
  <si>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</si>
  <si>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</si>
  <si>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</si>
  <si>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</si>
  <si>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</si>
  <si>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</si>
  <si>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</si>
  <si>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</si>
  <si>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</si>
  <si>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</si>
  <si>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</si>
  <si>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</si>
  <si>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</si>
  <si>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</si>
  <si>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</si>
  <si>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</si>
  <si>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</si>
  <si>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</si>
  <si>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</si>
  <si>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</si>
  <si>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</si>
  <si>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</si>
  <si>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</si>
  <si>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</si>
  <si>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</si>
  <si>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</si>
  <si>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</si>
  <si>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</si>
  <si>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</si>
  <si>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</si>
  <si>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</si>
  <si>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</si>
  <si>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</si>
  <si>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</si>
  <si>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</si>
  <si>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</si>
  <si>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</si>
  <si>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</si>
  <si>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</si>
  <si>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</si>
  <si>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</si>
  <si>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</si>
  <si>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</si>
  <si>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</si>
  <si>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</si>
  <si>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</si>
  <si>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</si>
  <si>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</si>
  <si>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</si>
  <si>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</si>
  <si>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</si>
  <si>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</si>
  <si>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</si>
  <si>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</si>
  <si>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</si>
  <si>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</si>
  <si>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</si>
  <si>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</si>
  <si>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</si>
  <si>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</si>
  <si>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</si>
  <si>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</si>
  <si>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</si>
  <si>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</si>
  <si>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</si>
  <si>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</si>
  <si>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</si>
  <si>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</si>
  <si>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</si>
  <si>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</si>
  <si>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</si>
  <si>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</si>
  <si>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</si>
  <si>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</si>
  <si>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</si>
  <si>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</si>
  <si>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</si>
  <si>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</si>
  <si>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</si>
  <si>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</si>
  <si>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</si>
  <si>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</si>
  <si>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</si>
  <si>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</si>
  <si>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</si>
  <si>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</si>
  <si>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</si>
  <si>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</si>
  <si>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</si>
  <si>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</si>
  <si>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</si>
  <si>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</si>
  <si>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</si>
  <si>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</si>
  <si>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</si>
  <si>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</si>
  <si>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</si>
  <si>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</si>
  <si>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</si>
  <si>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</si>
  <si>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</si>
  <si>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</si>
  <si>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</si>
  <si>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</si>
  <si>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</si>
  <si>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</si>
  <si>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</si>
  <si>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</si>
  <si>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</si>
  <si>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</si>
  <si>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</si>
  <si>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</si>
  <si>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</si>
  <si>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</si>
  <si>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</si>
  <si>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</si>
  <si>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</si>
  <si>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</si>
  <si>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</si>
  <si>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</si>
  <si>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</si>
  <si>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</si>
  <si>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</si>
  <si>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</si>
  <si>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</si>
  <si>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</si>
  <si>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</si>
  <si>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</si>
  <si>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</si>
  <si>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</si>
  <si>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</si>
  <si>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</si>
  <si>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</si>
  <si>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</si>
  <si>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</si>
  <si>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</si>
  <si>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</si>
  <si>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</si>
  <si>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</si>
  <si>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</si>
  <si>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</si>
  <si>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</si>
  <si>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</si>
  <si>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</si>
  <si>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</si>
  <si>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</si>
  <si>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</si>
  <si>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</si>
  <si>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</si>
  <si>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</si>
  <si>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</si>
  <si>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</si>
  <si>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</si>
  <si>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</si>
  <si>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</si>
  <si>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</si>
  <si>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</si>
  <si>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</si>
  <si>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</si>
  <si>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</si>
  <si>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</si>
  <si>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</si>
  <si>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</si>
  <si>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</si>
  <si>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</si>
  <si>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</si>
  <si>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</si>
  <si>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</si>
  <si>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</si>
  <si>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</si>
  <si>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</si>
  <si>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</si>
  <si>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</si>
  <si>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</si>
  <si>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</si>
  <si>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</si>
  <si>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</si>
  <si>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</si>
  <si>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</si>
  <si>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</si>
  <si>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</si>
  <si>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</si>
  <si>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</si>
  <si>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</si>
  <si>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</si>
  <si>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</si>
  <si>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</si>
  <si>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</si>
  <si>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</si>
  <si>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</si>
  <si>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</si>
  <si>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</si>
  <si>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</si>
  <si>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</si>
  <si>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</si>
  <si>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</si>
  <si>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</si>
  <si>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</si>
  <si>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</si>
  <si>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</si>
  <si>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</si>
  <si>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</si>
  <si>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</si>
  <si>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</si>
  <si>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</si>
  <si>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</si>
  <si>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</si>
  <si>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</si>
  <si>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</si>
  <si>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</si>
  <si>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</si>
  <si>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</si>
  <si>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</si>
  <si>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</si>
  <si>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</si>
  <si>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</si>
  <si>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</si>
  <si>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</si>
  <si>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</si>
  <si>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</si>
  <si>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</si>
  <si>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</si>
  <si>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</si>
  <si>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</si>
  <si>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</si>
  <si>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</si>
  <si>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</si>
  <si>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</si>
  <si>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</si>
  <si>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</si>
  <si>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</si>
  <si>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</si>
  <si>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</si>
  <si>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</si>
  <si>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</si>
  <si>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</si>
  <si>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</si>
  <si>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</si>
  <si>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</si>
  <si>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</si>
  <si>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</si>
  <si>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</si>
  <si>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</si>
  <si>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</si>
  <si>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</si>
  <si>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</si>
  <si>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</si>
  <si>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</si>
  <si>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</si>
  <si>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</si>
  <si>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</si>
  <si>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</si>
  <si>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</si>
  <si>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</si>
  <si>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</si>
  <si>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</si>
  <si>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</si>
  <si>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</si>
  <si>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</si>
  <si>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</si>
  <si>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</si>
  <si>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</si>
  <si>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</si>
  <si>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</si>
  <si>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</si>
  <si>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</si>
  <si>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</si>
  <si>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</si>
  <si>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</si>
  <si>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</si>
  <si>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</si>
  <si>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</si>
  <si>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</si>
  <si>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</si>
  <si>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</si>
  <si>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</si>
  <si>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</si>
  <si>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</si>
  <si>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</si>
  <si>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</si>
  <si>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</si>
  <si>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</si>
  <si>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</si>
  <si>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</si>
  <si>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</si>
  <si>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</si>
  <si>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</si>
  <si>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</si>
  <si>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</si>
  <si>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</si>
  <si>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</si>
  <si>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</si>
  <si>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</si>
  <si>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</si>
  <si>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</si>
  <si>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</si>
  <si>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</si>
  <si>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</si>
  <si>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</si>
  <si>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</si>
  <si>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</si>
  <si>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</si>
  <si>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</si>
  <si>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</si>
  <si>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</si>
  <si>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</si>
  <si>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</si>
  <si>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</si>
  <si>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</si>
  <si>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</si>
  <si>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</si>
  <si>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</si>
  <si>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</si>
  <si>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</si>
  <si>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</si>
  <si>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</si>
  <si>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</si>
  <si>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</si>
  <si>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</si>
  <si>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</si>
  <si>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</si>
  <si>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</si>
  <si>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</si>
  <si>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</si>
  <si>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</si>
  <si>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</si>
  <si>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</si>
  <si>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</si>
  <si>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</si>
  <si>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</si>
  <si>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</si>
  <si>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</si>
  <si>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</si>
  <si>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</si>
  <si>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</si>
  <si>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</si>
  <si>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</si>
  <si>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</si>
  <si>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</si>
  <si>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</si>
  <si>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</si>
  <si>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</si>
  <si>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</si>
  <si>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</si>
  <si>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</si>
  <si>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</si>
  <si>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</si>
  <si>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</si>
  <si>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</si>
  <si>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</si>
  <si>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</si>
  <si>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</si>
  <si>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</si>
  <si>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</si>
  <si>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</si>
  <si>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</si>
  <si>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</si>
  <si>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</si>
  <si>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</si>
  <si>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</si>
  <si>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</si>
  <si>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</si>
  <si>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</si>
  <si>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</si>
  <si>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</si>
  <si>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</si>
  <si>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</si>
  <si>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</si>
  <si>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</si>
  <si>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</si>
  <si>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</si>
  <si>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</si>
  <si>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</si>
  <si>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</si>
  <si>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</si>
  <si>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</si>
  <si>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</si>
  <si>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</si>
  <si>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</si>
  <si>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</si>
  <si>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</si>
  <si>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</si>
  <si>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</si>
  <si>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</si>
  <si>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</si>
  <si>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</si>
  <si>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</si>
  <si>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</si>
  <si>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</si>
  <si>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</si>
  <si>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</si>
  <si>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</si>
  <si>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</si>
  <si>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</si>
  <si>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</si>
  <si>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</si>
  <si>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</si>
  <si>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</si>
  <si>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</si>
  <si>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</si>
  <si>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</si>
  <si>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</si>
  <si>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</si>
  <si>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</si>
  <si>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</si>
  <si>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</si>
  <si>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</si>
  <si>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</si>
  <si>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</si>
  <si>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</si>
  <si>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</si>
  <si>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</si>
  <si>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</si>
  <si>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</si>
  <si>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</si>
  <si>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</si>
  <si>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</si>
  <si>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</si>
  <si>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</si>
  <si>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</si>
  <si>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</si>
  <si>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</si>
  <si>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</si>
  <si>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</si>
  <si>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</si>
  <si>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</si>
  <si>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</si>
  <si>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</si>
  <si>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</si>
  <si>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</si>
  <si>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</si>
  <si>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</si>
  <si>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</si>
  <si>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</si>
  <si>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</si>
  <si>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</si>
  <si>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</si>
  <si>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</si>
  <si>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</si>
  <si>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</si>
  <si>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</si>
  <si>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</si>
  <si>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</si>
  <si>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</si>
  <si>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</si>
  <si>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</si>
  <si>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</si>
  <si>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</si>
  <si>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</si>
  <si>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</si>
  <si>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</si>
  <si>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</si>
  <si>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</si>
  <si>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</si>
  <si>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</si>
  <si>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</si>
  <si>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</si>
  <si>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</si>
  <si>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</si>
  <si>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</si>
  <si>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</si>
  <si>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</si>
  <si>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</si>
  <si>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</si>
  <si>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</si>
  <si>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</si>
  <si>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</si>
  <si>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</si>
  <si>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</si>
  <si>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</si>
  <si>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</si>
  <si>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</si>
  <si>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</si>
  <si>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</si>
  <si>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</si>
  <si>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</si>
  <si>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</si>
  <si>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</si>
  <si>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</si>
  <si>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</si>
  <si>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</si>
  <si>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</si>
  <si>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</si>
  <si>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</si>
  <si>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</si>
  <si>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</si>
  <si>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</si>
  <si>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</si>
  <si>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</si>
  <si>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</si>
  <si>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</si>
  <si>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</si>
  <si>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</si>
  <si>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</si>
  <si>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</si>
  <si>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</si>
  <si>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</si>
  <si>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</si>
  <si>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</si>
  <si>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</si>
  <si>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</si>
  <si>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</si>
  <si>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</si>
  <si>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</si>
  <si>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</si>
  <si>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</si>
  <si>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</si>
  <si>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</si>
  <si>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</si>
  <si>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</si>
  <si>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</si>
  <si>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</si>
  <si>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</si>
  <si>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</si>
  <si>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</si>
  <si>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</si>
  <si>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</si>
  <si>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</si>
  <si>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</si>
  <si>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</si>
  <si>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</si>
  <si>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</si>
  <si>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</si>
  <si>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</si>
  <si>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</si>
  <si>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</si>
  <si>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</si>
  <si>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</si>
  <si>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</si>
  <si>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</si>
  <si>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</si>
  <si>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</si>
  <si>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</si>
  <si>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</si>
  <si>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</si>
  <si>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</si>
  <si>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</si>
  <si>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RUGVICA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</si>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</sst>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7371864.75</v>
      </c>
      <c r="D2" s="7">
        <f>'PR-RAS'!E6</f>
        <v>10173643.85</v>
      </c>
      <c r="E2" s="7">
        <v>0</v>
      </c>
      <c r="F2" s="7">
        <v>0</v>
      </c>
      <c r="G2" s="8">
        <f t="shared" ref="G2:G274" si="0">(B2/1000)*(C2*1+D2*2)</f>
        <v>27719.152450000001</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3563209.8800000004</v>
      </c>
      <c r="D3" s="2">
        <f>'PR-RAS'!E7</f>
        <v>4140979.28</v>
      </c>
      <c r="E3" s="2">
        <v>0</v>
      </c>
      <c r="F3" s="2">
        <v>0</v>
      </c>
      <c r="G3" s="3">
        <f t="shared" si="0"/>
        <v>23690.336879999999</v>
      </c>
      <c r="H3" s="3">
        <f t="shared" si="1"/>
        <v>0.39999999944120646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3011400.33</v>
      </c>
      <c r="D4" s="2">
        <f>'PR-RAS'!E8</f>
        <v>3648290.06</v>
      </c>
      <c r="E4" s="2">
        <v>0</v>
      </c>
      <c r="F4" s="2">
        <v>0</v>
      </c>
      <c r="G4" s="3">
        <f t="shared" si="0"/>
        <v>30923.941349999997</v>
      </c>
      <c r="H4" s="3">
        <f t="shared" si="1"/>
        <v>0.39000000013038516</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3117877.28</v>
      </c>
      <c r="D5" s="2">
        <f>'PR-RAS'!E9</f>
        <v>3839177.59</v>
      </c>
      <c r="E5" s="2">
        <v>0</v>
      </c>
      <c r="F5" s="2">
        <v>0</v>
      </c>
      <c r="G5" s="3">
        <f t="shared" si="0"/>
        <v>43184.929839999997</v>
      </c>
      <c r="H5" s="3">
        <f t="shared" si="1"/>
        <v>0.68999999994412065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111586.38</v>
      </c>
      <c r="D6" s="2">
        <f>'PR-RAS'!E10</f>
        <v>165144.63</v>
      </c>
      <c r="E6" s="2">
        <v>0</v>
      </c>
      <c r="F6" s="2">
        <v>0</v>
      </c>
      <c r="G6" s="3">
        <f t="shared" si="0"/>
        <v>2209.3782000000001</v>
      </c>
      <c r="H6" s="3">
        <f t="shared" si="1"/>
        <v>0.75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204714.01</v>
      </c>
      <c r="D7" s="2">
        <f>'PR-RAS'!E11</f>
        <v>250992.36</v>
      </c>
      <c r="E7" s="2">
        <v>0</v>
      </c>
      <c r="F7" s="2">
        <v>0</v>
      </c>
      <c r="G7" s="3">
        <f t="shared" si="0"/>
        <v>4240.1923800000004</v>
      </c>
      <c r="H7" s="3">
        <f t="shared" si="1"/>
        <v>0.36999999999534339</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422777.34</v>
      </c>
      <c r="D11" s="2">
        <f>'PR-RAS'!E15</f>
        <v>607024.52</v>
      </c>
      <c r="E11" s="2">
        <v>0</v>
      </c>
      <c r="F11" s="2">
        <v>0</v>
      </c>
      <c r="G11" s="3">
        <f t="shared" si="0"/>
        <v>16368.263800000002</v>
      </c>
      <c r="H11" s="3">
        <f t="shared" si="1"/>
        <v>0.82000000000698492</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504164.33</v>
      </c>
      <c r="D19" s="2">
        <f>'PR-RAS'!E23</f>
        <v>446615.92</v>
      </c>
      <c r="E19" s="2">
        <v>0</v>
      </c>
      <c r="F19" s="2">
        <v>0</v>
      </c>
      <c r="G19" s="3">
        <f t="shared" si="0"/>
        <v>25153.131059999996</v>
      </c>
      <c r="H19" s="3">
        <f t="shared" si="1"/>
        <v>0.41000000003259629</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504164.33</v>
      </c>
      <c r="D23" s="2">
        <f>'PR-RAS'!E27</f>
        <v>446615.92</v>
      </c>
      <c r="E23" s="2">
        <v>0</v>
      </c>
      <c r="F23" s="2">
        <v>0</v>
      </c>
      <c r="G23" s="3">
        <f t="shared" si="0"/>
        <v>30742.715739999996</v>
      </c>
      <c r="H23" s="3">
        <f t="shared" si="1"/>
        <v>0.41000000003259629</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47645.22</v>
      </c>
      <c r="D25" s="2">
        <f>'PR-RAS'!E29</f>
        <v>46073.3</v>
      </c>
      <c r="E25" s="2">
        <v>0</v>
      </c>
      <c r="F25" s="2">
        <v>0</v>
      </c>
      <c r="G25" s="3">
        <f t="shared" si="0"/>
        <v>3355.0036800000003</v>
      </c>
      <c r="H25" s="3">
        <f t="shared" si="1"/>
        <v>0.52000000000407454</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47645.22</v>
      </c>
      <c r="D27" s="2">
        <f>'PR-RAS'!E31</f>
        <v>46073.3</v>
      </c>
      <c r="E27" s="2">
        <v>0</v>
      </c>
      <c r="F27" s="2">
        <v>0</v>
      </c>
      <c r="G27" s="3">
        <f t="shared" si="0"/>
        <v>3634.5873200000001</v>
      </c>
      <c r="H27" s="3">
        <f t="shared" si="1"/>
        <v>0.52000000000407454</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1982342.0599999998</v>
      </c>
      <c r="D45" s="2">
        <f>'PR-RAS'!E49</f>
        <v>3907980.4899999998</v>
      </c>
      <c r="E45" s="2">
        <v>0</v>
      </c>
      <c r="F45" s="2">
        <v>0</v>
      </c>
      <c r="G45" s="3">
        <f t="shared" si="0"/>
        <v>431125.33375999995</v>
      </c>
      <c r="H45" s="3">
        <f t="shared" si="1"/>
        <v>0.54999999958090484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1522141.98</v>
      </c>
      <c r="D54" s="2">
        <f>'PR-RAS'!E58</f>
        <v>2215935.21</v>
      </c>
      <c r="E54" s="2">
        <v>0</v>
      </c>
      <c r="F54" s="2">
        <v>0</v>
      </c>
      <c r="G54" s="3">
        <f t="shared" si="0"/>
        <v>315562.65720000002</v>
      </c>
      <c r="H54" s="3">
        <f t="shared" si="1"/>
        <v>0.22999999998137355</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1238333.43</v>
      </c>
      <c r="D55" s="2">
        <f>'PR-RAS'!E59</f>
        <v>185829.81</v>
      </c>
      <c r="E55" s="2">
        <v>0</v>
      </c>
      <c r="F55" s="2">
        <v>0</v>
      </c>
      <c r="G55" s="3">
        <f t="shared" si="0"/>
        <v>86939.624699999986</v>
      </c>
      <c r="H55" s="3">
        <f t="shared" si="1"/>
        <v>0.61999999993713573</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283808.55</v>
      </c>
      <c r="D56" s="2">
        <f>'PR-RAS'!E60</f>
        <v>2030105.4</v>
      </c>
      <c r="E56" s="2">
        <v>0</v>
      </c>
      <c r="F56" s="2">
        <v>0</v>
      </c>
      <c r="G56" s="3">
        <f t="shared" si="0"/>
        <v>238921.06424999997</v>
      </c>
      <c r="H56" s="3">
        <f t="shared" si="1"/>
        <v>0.84999999991850927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1315836.8999999999</v>
      </c>
      <c r="E60" s="2">
        <v>0</v>
      </c>
      <c r="F60" s="2">
        <v>0</v>
      </c>
      <c r="G60" s="3">
        <f t="shared" si="0"/>
        <v>155268.75419999997</v>
      </c>
      <c r="H60" s="3">
        <f t="shared" si="1"/>
        <v>0.10000000009313226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1315836.8999999999</v>
      </c>
      <c r="E63" s="2">
        <v>0</v>
      </c>
      <c r="F63" s="2">
        <v>0</v>
      </c>
      <c r="G63" s="3">
        <f>(B63/1000)*(C63*1+D63*2)</f>
        <v>163163.77559999999</v>
      </c>
      <c r="H63" s="3">
        <f>ABS(C63-ROUND(C63,0))+ABS(D63-ROUND(D63,0))</f>
        <v>0.10000000009313226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3525.4</v>
      </c>
      <c r="D64" s="2">
        <f>'PR-RAS'!E68</f>
        <v>153504.09</v>
      </c>
      <c r="E64" s="2">
        <v>0</v>
      </c>
      <c r="F64" s="2">
        <v>0</v>
      </c>
      <c r="G64" s="3">
        <f t="shared" si="0"/>
        <v>19563.615540000003</v>
      </c>
      <c r="H64" s="3">
        <f t="shared" si="1"/>
        <v>0.48999999999659849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3525.4</v>
      </c>
      <c r="D65" s="2">
        <f>'PR-RAS'!E69</f>
        <v>153504.09</v>
      </c>
      <c r="E65" s="2">
        <v>0</v>
      </c>
      <c r="F65" s="2">
        <v>0</v>
      </c>
      <c r="G65" s="3">
        <f t="shared" si="0"/>
        <v>19874.149120000002</v>
      </c>
      <c r="H65" s="3">
        <f t="shared" si="1"/>
        <v>0.48999999999659849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456674.68</v>
      </c>
      <c r="D70" s="2">
        <f>'PR-RAS'!E74</f>
        <v>222704.29</v>
      </c>
      <c r="E70" s="2">
        <v>0</v>
      </c>
      <c r="F70" s="2">
        <v>0</v>
      </c>
      <c r="G70" s="3">
        <f t="shared" si="0"/>
        <v>62243.744940000004</v>
      </c>
      <c r="H70" s="3">
        <f t="shared" si="1"/>
        <v>0.61000000001513399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456674.68</v>
      </c>
      <c r="D72" s="2">
        <f>'PR-RAS'!E76</f>
        <v>222704.29</v>
      </c>
      <c r="E72" s="2">
        <v>0</v>
      </c>
      <c r="F72" s="2">
        <v>0</v>
      </c>
      <c r="G72" s="3">
        <f t="shared" si="0"/>
        <v>64047.911459999996</v>
      </c>
      <c r="H72" s="3">
        <f t="shared" si="1"/>
        <v>0.61000000001513399</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223297.31</v>
      </c>
      <c r="D78" s="2">
        <f>'PR-RAS'!E82</f>
        <v>276387.89999999997</v>
      </c>
      <c r="E78" s="2">
        <v>0</v>
      </c>
      <c r="F78" s="2">
        <v>0</v>
      </c>
      <c r="G78" s="3">
        <f t="shared" si="0"/>
        <v>59757.629469999993</v>
      </c>
      <c r="H78" s="3">
        <f t="shared" si="1"/>
        <v>0.41000000003259629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885.21</v>
      </c>
      <c r="D79" s="2">
        <f>'PR-RAS'!E83</f>
        <v>1006.05</v>
      </c>
      <c r="E79" s="2">
        <v>0</v>
      </c>
      <c r="F79" s="2">
        <v>0</v>
      </c>
      <c r="G79" s="3">
        <f t="shared" si="0"/>
        <v>225.99018000000001</v>
      </c>
      <c r="H79" s="3">
        <f t="shared" si="1"/>
        <v>0.25999999999999091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809.83</v>
      </c>
      <c r="D81" s="2">
        <f>'PR-RAS'!E85</f>
        <v>729.86</v>
      </c>
      <c r="E81" s="2">
        <v>0</v>
      </c>
      <c r="F81" s="2">
        <v>0</v>
      </c>
      <c r="G81" s="3">
        <f t="shared" si="0"/>
        <v>181.56400000000002</v>
      </c>
      <c r="H81" s="3">
        <f t="shared" si="1"/>
        <v>0.30999999999994543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75.38</v>
      </c>
      <c r="D86" s="2">
        <f>'PR-RAS'!E90</f>
        <v>276.19</v>
      </c>
      <c r="E86" s="2">
        <v>0</v>
      </c>
      <c r="F86" s="2">
        <v>0</v>
      </c>
      <c r="G86" s="3">
        <f t="shared" si="0"/>
        <v>53.3596</v>
      </c>
      <c r="H86" s="3">
        <f t="shared" si="1"/>
        <v>0.56999999999999318</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222412.1</v>
      </c>
      <c r="D87" s="2">
        <f>'PR-RAS'!E91</f>
        <v>275381.84999999998</v>
      </c>
      <c r="E87" s="2">
        <v>0</v>
      </c>
      <c r="F87" s="2">
        <v>0</v>
      </c>
      <c r="G87" s="3">
        <f t="shared" si="0"/>
        <v>66493.118799999982</v>
      </c>
      <c r="H87" s="3">
        <f t="shared" si="1"/>
        <v>0.25000000002910383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64439.5</v>
      </c>
      <c r="D88" s="2">
        <f>'PR-RAS'!E92</f>
        <v>64743.09</v>
      </c>
      <c r="E88" s="2">
        <v>0</v>
      </c>
      <c r="F88" s="2">
        <v>0</v>
      </c>
      <c r="G88" s="3">
        <f t="shared" si="0"/>
        <v>16871.534159999999</v>
      </c>
      <c r="H88" s="3">
        <f t="shared" si="1"/>
        <v>0.58999999999650754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33865.47</v>
      </c>
      <c r="D89" s="2">
        <f>'PR-RAS'!E93</f>
        <v>21741.77</v>
      </c>
      <c r="E89" s="2">
        <v>0</v>
      </c>
      <c r="F89" s="2">
        <v>0</v>
      </c>
      <c r="G89" s="3">
        <f t="shared" si="0"/>
        <v>6806.71288</v>
      </c>
      <c r="H89" s="3">
        <f t="shared" si="1"/>
        <v>0.7000000000007276</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124107.13</v>
      </c>
      <c r="D90" s="2">
        <f>'PR-RAS'!E94</f>
        <v>188896.99</v>
      </c>
      <c r="E90" s="2">
        <v>0</v>
      </c>
      <c r="F90" s="2">
        <v>0</v>
      </c>
      <c r="G90" s="3">
        <f t="shared" si="0"/>
        <v>44669.198789999995</v>
      </c>
      <c r="H90" s="3">
        <f t="shared" si="1"/>
        <v>0.14000000001396984</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1603015.5</v>
      </c>
      <c r="D102" s="2">
        <f>'PR-RAS'!E106</f>
        <v>1848296.18</v>
      </c>
      <c r="E102" s="2">
        <v>0</v>
      </c>
      <c r="F102" s="2">
        <v>0</v>
      </c>
      <c r="G102" s="3">
        <f t="shared" si="0"/>
        <v>535260.39385999995</v>
      </c>
      <c r="H102" s="3">
        <f t="shared" si="1"/>
        <v>0.67999999993480742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2231.1999999999998</v>
      </c>
      <c r="D103" s="2">
        <f>'PR-RAS'!E107</f>
        <v>54.38</v>
      </c>
      <c r="E103" s="2">
        <v>0</v>
      </c>
      <c r="F103" s="2">
        <v>0</v>
      </c>
      <c r="G103" s="3">
        <f t="shared" si="0"/>
        <v>238.67591999999999</v>
      </c>
      <c r="H103" s="3">
        <f t="shared" si="1"/>
        <v>0.57999999999982066</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2231.1999999999998</v>
      </c>
      <c r="D105" s="2">
        <f>'PR-RAS'!E109</f>
        <v>54.38</v>
      </c>
      <c r="E105" s="2">
        <v>0</v>
      </c>
      <c r="F105" s="2">
        <v>0</v>
      </c>
      <c r="G105" s="3">
        <f t="shared" si="0"/>
        <v>243.35584</v>
      </c>
      <c r="H105" s="3">
        <f t="shared" si="1"/>
        <v>0.57999999999982066</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344911.91</v>
      </c>
      <c r="D108" s="2">
        <f>'PR-RAS'!E112</f>
        <v>230454.59</v>
      </c>
      <c r="E108" s="2">
        <v>0</v>
      </c>
      <c r="F108" s="2">
        <v>0</v>
      </c>
      <c r="G108" s="3">
        <f t="shared" si="0"/>
        <v>86222.856629999995</v>
      </c>
      <c r="H108" s="3">
        <f t="shared" si="1"/>
        <v>0.50000000002910383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5915.14</v>
      </c>
      <c r="D110" s="2">
        <f>'PR-RAS'!E114</f>
        <v>1828.63</v>
      </c>
      <c r="E110" s="2">
        <v>0</v>
      </c>
      <c r="F110" s="2">
        <v>0</v>
      </c>
      <c r="G110" s="3">
        <f t="shared" si="0"/>
        <v>1043.3916000000002</v>
      </c>
      <c r="H110" s="3">
        <f t="shared" si="1"/>
        <v>0.51000000000021828</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2967.53</v>
      </c>
      <c r="D111" s="2">
        <f>'PR-RAS'!E115</f>
        <v>1929.34</v>
      </c>
      <c r="E111" s="2">
        <v>0</v>
      </c>
      <c r="F111" s="2">
        <v>0</v>
      </c>
      <c r="G111" s="3">
        <f t="shared" si="0"/>
        <v>750.88310000000001</v>
      </c>
      <c r="H111" s="3">
        <f t="shared" si="1"/>
        <v>0.80999999999971806</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336029.24</v>
      </c>
      <c r="D113" s="2">
        <f>'PR-RAS'!E117</f>
        <v>226696.62</v>
      </c>
      <c r="E113" s="2">
        <v>0</v>
      </c>
      <c r="F113" s="2">
        <v>0</v>
      </c>
      <c r="G113" s="3">
        <f t="shared" si="0"/>
        <v>88415.317760000005</v>
      </c>
      <c r="H113" s="3">
        <f t="shared" si="1"/>
        <v>0.61999999999534339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1255872.3900000001</v>
      </c>
      <c r="D116" s="2">
        <f>'PR-RAS'!E120</f>
        <v>1617787.21</v>
      </c>
      <c r="E116" s="2">
        <v>0</v>
      </c>
      <c r="F116" s="2">
        <v>0</v>
      </c>
      <c r="G116" s="3">
        <f t="shared" si="0"/>
        <v>516516.38315000007</v>
      </c>
      <c r="H116" s="3">
        <f t="shared" si="1"/>
        <v>0.60000000009313226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684409.78</v>
      </c>
      <c r="D117" s="2">
        <f>'PR-RAS'!E121</f>
        <v>903068.96</v>
      </c>
      <c r="E117" s="2">
        <v>0</v>
      </c>
      <c r="F117" s="2">
        <v>0</v>
      </c>
      <c r="G117" s="3">
        <f t="shared" si="0"/>
        <v>288903.53320000006</v>
      </c>
      <c r="H117" s="3">
        <f t="shared" si="1"/>
        <v>0.26000000000931323</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571462.61</v>
      </c>
      <c r="D118" s="2">
        <f>'PR-RAS'!E122</f>
        <v>714718.25</v>
      </c>
      <c r="E118" s="2">
        <v>0</v>
      </c>
      <c r="F118" s="2">
        <v>0</v>
      </c>
      <c r="G118" s="3">
        <f t="shared" si="0"/>
        <v>234105.19587</v>
      </c>
      <c r="H118" s="3">
        <f t="shared" si="1"/>
        <v>0.64000000001396984</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5479997.9199999999</v>
      </c>
      <c r="D148" s="2">
        <f>'PR-RAS'!E152</f>
        <v>7149438.29</v>
      </c>
      <c r="E148" s="2">
        <v>0</v>
      </c>
      <c r="F148" s="2">
        <v>0</v>
      </c>
      <c r="G148" s="3">
        <f t="shared" si="0"/>
        <v>2907494.5515000001</v>
      </c>
      <c r="H148" s="3">
        <f t="shared" si="1"/>
        <v>0.37000000011175871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1195273.23</v>
      </c>
      <c r="D149" s="2">
        <f>'PR-RAS'!E153</f>
        <v>1958472.41</v>
      </c>
      <c r="E149" s="2">
        <v>0</v>
      </c>
      <c r="F149" s="2">
        <v>0</v>
      </c>
      <c r="G149" s="3">
        <f t="shared" si="0"/>
        <v>756608.27139999997</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905913.37</v>
      </c>
      <c r="D150" s="2">
        <f>'PR-RAS'!E154</f>
        <v>1609454.95</v>
      </c>
      <c r="E150" s="2">
        <v>0</v>
      </c>
      <c r="F150" s="2">
        <v>0</v>
      </c>
      <c r="G150" s="3">
        <f t="shared" si="0"/>
        <v>614598.66723000002</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905913.37</v>
      </c>
      <c r="D151" s="2">
        <f>'PR-RAS'!E155</f>
        <v>1609454.95</v>
      </c>
      <c r="E151" s="2">
        <v>0</v>
      </c>
      <c r="F151" s="2">
        <v>0</v>
      </c>
      <c r="G151" s="3">
        <f t="shared" si="0"/>
        <v>618723.49049999996</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172057.47</v>
      </c>
      <c r="D155" s="2">
        <f>'PR-RAS'!E159</f>
        <v>122486.72</v>
      </c>
      <c r="E155" s="2">
        <v>0</v>
      </c>
      <c r="F155" s="2">
        <v>0</v>
      </c>
      <c r="G155" s="3">
        <f t="shared" si="0"/>
        <v>64222.760140000006</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117302.39</v>
      </c>
      <c r="D156" s="2">
        <f>'PR-RAS'!E160</f>
        <v>226530.74</v>
      </c>
      <c r="E156" s="2">
        <v>0</v>
      </c>
      <c r="F156" s="2">
        <v>0</v>
      </c>
      <c r="G156" s="3">
        <f t="shared" si="0"/>
        <v>88406.399850000002</v>
      </c>
      <c r="H156" s="3">
        <f t="shared" si="1"/>
        <v>0.65000000000873115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117302.39</v>
      </c>
      <c r="D158" s="2">
        <f>'PR-RAS'!E162</f>
        <v>226530.74</v>
      </c>
      <c r="E158" s="2">
        <v>0</v>
      </c>
      <c r="F158" s="2">
        <v>0</v>
      </c>
      <c r="G158" s="3">
        <f t="shared" si="0"/>
        <v>89547.127590000004</v>
      </c>
      <c r="H158" s="3">
        <f t="shared" si="1"/>
        <v>0.65000000000873115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2057336.3900000001</v>
      </c>
      <c r="D160" s="2">
        <f>'PR-RAS'!E164</f>
        <v>2587796.08</v>
      </c>
      <c r="E160" s="2">
        <v>0</v>
      </c>
      <c r="F160" s="2">
        <v>0</v>
      </c>
      <c r="G160" s="3">
        <f t="shared" si="0"/>
        <v>1150035.6394500001</v>
      </c>
      <c r="H160" s="3">
        <f t="shared" si="1"/>
        <v>0.47000000020489097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65840.680000000008</v>
      </c>
      <c r="D161" s="2">
        <f>'PR-RAS'!E165</f>
        <v>89079.3</v>
      </c>
      <c r="E161" s="2">
        <v>0</v>
      </c>
      <c r="F161" s="2">
        <v>0</v>
      </c>
      <c r="G161" s="3">
        <f t="shared" si="0"/>
        <v>39039.884800000007</v>
      </c>
      <c r="H161" s="3">
        <f t="shared" si="1"/>
        <v>0.61999999999534339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3175.11</v>
      </c>
      <c r="D162" s="2">
        <f>'PR-RAS'!E166</f>
        <v>1798.97</v>
      </c>
      <c r="E162" s="2">
        <v>0</v>
      </c>
      <c r="F162" s="2">
        <v>0</v>
      </c>
      <c r="G162" s="3">
        <f t="shared" si="0"/>
        <v>1090.4610500000001</v>
      </c>
      <c r="H162" s="3">
        <f t="shared" si="1"/>
        <v>0.14000000000010004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54405.26</v>
      </c>
      <c r="D163" s="2">
        <f>'PR-RAS'!E167</f>
        <v>80460.72</v>
      </c>
      <c r="E163" s="2">
        <v>0</v>
      </c>
      <c r="F163" s="2">
        <v>0</v>
      </c>
      <c r="G163" s="3">
        <f t="shared" si="0"/>
        <v>34882.9254</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3483.57</v>
      </c>
      <c r="D164" s="2">
        <f>'PR-RAS'!E168</f>
        <v>6503.69</v>
      </c>
      <c r="E164" s="2">
        <v>0</v>
      </c>
      <c r="F164" s="2">
        <v>0</v>
      </c>
      <c r="G164" s="3">
        <f t="shared" si="0"/>
        <v>2688.0248500000002</v>
      </c>
      <c r="H164" s="3">
        <f t="shared" si="1"/>
        <v>0.74000000000023647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4776.74</v>
      </c>
      <c r="D165" s="2">
        <f>'PR-RAS'!E169</f>
        <v>315.92</v>
      </c>
      <c r="E165" s="2">
        <v>0</v>
      </c>
      <c r="F165" s="2">
        <v>0</v>
      </c>
      <c r="G165" s="3">
        <f t="shared" si="0"/>
        <v>887.00711999999999</v>
      </c>
      <c r="H165" s="3">
        <f t="shared" si="1"/>
        <v>0.34000000000020236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206132.68000000002</v>
      </c>
      <c r="D166" s="2">
        <f>'PR-RAS'!E170</f>
        <v>276038.32</v>
      </c>
      <c r="E166" s="2">
        <v>0</v>
      </c>
      <c r="F166" s="2">
        <v>0</v>
      </c>
      <c r="G166" s="3">
        <f t="shared" si="0"/>
        <v>125104.53780000002</v>
      </c>
      <c r="H166" s="3">
        <f t="shared" si="1"/>
        <v>0.63999999998486601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47558.75</v>
      </c>
      <c r="D167" s="2">
        <f>'PR-RAS'!E171</f>
        <v>61080.81</v>
      </c>
      <c r="E167" s="2">
        <v>0</v>
      </c>
      <c r="F167" s="2">
        <v>0</v>
      </c>
      <c r="G167" s="3">
        <f t="shared" si="0"/>
        <v>28173.581420000002</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27729.67</v>
      </c>
      <c r="D168" s="2">
        <f>'PR-RAS'!E172</f>
        <v>52645.43</v>
      </c>
      <c r="E168" s="2">
        <v>0</v>
      </c>
      <c r="F168" s="2">
        <v>0</v>
      </c>
      <c r="G168" s="3">
        <f t="shared" si="0"/>
        <v>22214.428510000002</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120423.61</v>
      </c>
      <c r="D169" s="2">
        <f>'PR-RAS'!E173</f>
        <v>155135.53</v>
      </c>
      <c r="E169" s="2">
        <v>0</v>
      </c>
      <c r="F169" s="2">
        <v>0</v>
      </c>
      <c r="G169" s="3">
        <f t="shared" si="0"/>
        <v>72356.704559999998</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251.82</v>
      </c>
      <c r="D170" s="2">
        <f>'PR-RAS'!E174</f>
        <v>1148.79</v>
      </c>
      <c r="E170" s="2">
        <v>0</v>
      </c>
      <c r="F170" s="2">
        <v>0</v>
      </c>
      <c r="G170" s="3">
        <f t="shared" si="0"/>
        <v>430.84860000000003</v>
      </c>
      <c r="H170" s="3">
        <f t="shared" si="1"/>
        <v>0.3900000000000432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6071.04</v>
      </c>
      <c r="D171" s="2">
        <f>'PR-RAS'!E175</f>
        <v>5575.5</v>
      </c>
      <c r="E171" s="2">
        <v>0</v>
      </c>
      <c r="F171" s="2">
        <v>0</v>
      </c>
      <c r="G171" s="3">
        <f t="shared" si="0"/>
        <v>2927.7468000000003</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4097.79</v>
      </c>
      <c r="D173" s="2">
        <f>'PR-RAS'!E177</f>
        <v>452.26</v>
      </c>
      <c r="E173" s="2">
        <v>0</v>
      </c>
      <c r="F173" s="2">
        <v>0</v>
      </c>
      <c r="G173" s="3">
        <f t="shared" si="0"/>
        <v>860.39731999999981</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1223883.47</v>
      </c>
      <c r="D174" s="2">
        <f>'PR-RAS'!E178</f>
        <v>1348198.08</v>
      </c>
      <c r="E174" s="2">
        <v>0</v>
      </c>
      <c r="F174" s="2">
        <v>0</v>
      </c>
      <c r="G174" s="3">
        <f t="shared" si="0"/>
        <v>678208.37598999997</v>
      </c>
      <c r="H174" s="3">
        <f t="shared" si="1"/>
        <v>0.55000000004656613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21561.81</v>
      </c>
      <c r="D175" s="2">
        <f>'PR-RAS'!E179</f>
        <v>34429.69</v>
      </c>
      <c r="E175" s="2">
        <v>0</v>
      </c>
      <c r="F175" s="2">
        <v>0</v>
      </c>
      <c r="G175" s="3">
        <f t="shared" si="0"/>
        <v>15733.287059999999</v>
      </c>
      <c r="H175" s="3">
        <f t="shared" si="1"/>
        <v>0.49999999999636202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561216.75</v>
      </c>
      <c r="D176" s="2">
        <f>'PR-RAS'!E180</f>
        <v>588352.38</v>
      </c>
      <c r="E176" s="2">
        <v>0</v>
      </c>
      <c r="F176" s="2">
        <v>0</v>
      </c>
      <c r="G176" s="3">
        <f t="shared" si="0"/>
        <v>304136.26425000001</v>
      </c>
      <c r="H176" s="3">
        <f t="shared" si="1"/>
        <v>0.63000000000465661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148159.75</v>
      </c>
      <c r="D177" s="2">
        <f>'PR-RAS'!E181</f>
        <v>157646.07</v>
      </c>
      <c r="E177" s="2">
        <v>0</v>
      </c>
      <c r="F177" s="2">
        <v>0</v>
      </c>
      <c r="G177" s="3">
        <f t="shared" si="0"/>
        <v>81567.532640000005</v>
      </c>
      <c r="H177" s="3">
        <f t="shared" si="1"/>
        <v>0.32000000000698492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10103.59</v>
      </c>
      <c r="D178" s="2">
        <f>'PR-RAS'!E182</f>
        <v>16488.419999999998</v>
      </c>
      <c r="E178" s="2">
        <v>0</v>
      </c>
      <c r="F178" s="2">
        <v>0</v>
      </c>
      <c r="G178" s="3">
        <f t="shared" si="0"/>
        <v>7625.236109999998</v>
      </c>
      <c r="H178" s="3">
        <f t="shared" si="1"/>
        <v>0.82999999999810825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22682.61</v>
      </c>
      <c r="D180" s="2">
        <f>'PR-RAS'!E184</f>
        <v>32762.75</v>
      </c>
      <c r="E180" s="2">
        <v>0</v>
      </c>
      <c r="F180" s="2">
        <v>0</v>
      </c>
      <c r="G180" s="3">
        <f t="shared" si="0"/>
        <v>15789.251689999999</v>
      </c>
      <c r="H180" s="3">
        <f t="shared" si="1"/>
        <v>0.63999999999941792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241199.07</v>
      </c>
      <c r="D181" s="2">
        <f>'PR-RAS'!E185</f>
        <v>277968.53999999998</v>
      </c>
      <c r="E181" s="2">
        <v>0</v>
      </c>
      <c r="F181" s="2">
        <v>0</v>
      </c>
      <c r="G181" s="3">
        <f t="shared" si="0"/>
        <v>143484.50699999998</v>
      </c>
      <c r="H181" s="3">
        <f t="shared" si="1"/>
        <v>0.53000000002793968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33325.46</v>
      </c>
      <c r="D182" s="2">
        <f>'PR-RAS'!E186</f>
        <v>44266.19</v>
      </c>
      <c r="E182" s="2">
        <v>0</v>
      </c>
      <c r="F182" s="2">
        <v>0</v>
      </c>
      <c r="G182" s="3">
        <f t="shared" si="0"/>
        <v>22056.269039999999</v>
      </c>
      <c r="H182" s="3">
        <f t="shared" si="1"/>
        <v>0.65000000000145519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185634.43</v>
      </c>
      <c r="D183" s="2">
        <f>'PR-RAS'!E187</f>
        <v>196284.04</v>
      </c>
      <c r="E183" s="2">
        <v>0</v>
      </c>
      <c r="F183" s="2">
        <v>0</v>
      </c>
      <c r="G183" s="3">
        <f t="shared" si="0"/>
        <v>105232.85682</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561479.56000000006</v>
      </c>
      <c r="D190" s="2">
        <f>'PR-RAS'!E194</f>
        <v>874480.38</v>
      </c>
      <c r="E190" s="2">
        <v>0</v>
      </c>
      <c r="F190" s="2">
        <v>0</v>
      </c>
      <c r="G190" s="3">
        <f t="shared" si="0"/>
        <v>436673.22048000008</v>
      </c>
      <c r="H190" s="3">
        <f t="shared" si="1"/>
        <v>0.81999999994877726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28816.080000000002</v>
      </c>
      <c r="D191" s="2">
        <f>'PR-RAS'!E195</f>
        <v>76718.259999999995</v>
      </c>
      <c r="E191" s="2">
        <v>0</v>
      </c>
      <c r="F191" s="2">
        <v>0</v>
      </c>
      <c r="G191" s="3">
        <f t="shared" si="0"/>
        <v>34627.993999999999</v>
      </c>
      <c r="H191" s="3">
        <f t="shared" si="1"/>
        <v>0.33999999999650754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14375.26</v>
      </c>
      <c r="D192" s="2">
        <f>'PR-RAS'!E196</f>
        <v>27360.95</v>
      </c>
      <c r="E192" s="2">
        <v>0</v>
      </c>
      <c r="F192" s="2">
        <v>0</v>
      </c>
      <c r="G192" s="3">
        <f t="shared" si="0"/>
        <v>13197.557560000001</v>
      </c>
      <c r="H192" s="3">
        <f t="shared" si="1"/>
        <v>0.30999999999949068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18104.349999999999</v>
      </c>
      <c r="D193" s="2">
        <f>'PR-RAS'!E197</f>
        <v>12061.51</v>
      </c>
      <c r="E193" s="2">
        <v>0</v>
      </c>
      <c r="F193" s="2">
        <v>0</v>
      </c>
      <c r="G193" s="3">
        <f t="shared" si="0"/>
        <v>8107.6550399999996</v>
      </c>
      <c r="H193" s="3">
        <f t="shared" si="1"/>
        <v>0.83999999999832653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171.94</v>
      </c>
      <c r="D195" s="2">
        <f>'PR-RAS'!E199</f>
        <v>8.48</v>
      </c>
      <c r="E195" s="2">
        <v>0</v>
      </c>
      <c r="F195" s="2">
        <v>0</v>
      </c>
      <c r="G195" s="3">
        <f t="shared" si="0"/>
        <v>36.646599999999999</v>
      </c>
      <c r="H195" s="3">
        <f t="shared" si="1"/>
        <v>0.5400000000000027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500011.93</v>
      </c>
      <c r="D197" s="2">
        <f>'PR-RAS'!E201</f>
        <v>758331.18</v>
      </c>
      <c r="E197" s="2">
        <v>0</v>
      </c>
      <c r="F197" s="2">
        <v>0</v>
      </c>
      <c r="G197" s="3">
        <f t="shared" si="0"/>
        <v>395268.16084000003</v>
      </c>
      <c r="H197" s="3">
        <f t="shared" si="1"/>
        <v>0.25000000005820766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26993.24</v>
      </c>
      <c r="D198" s="2">
        <f>'PR-RAS'!E202</f>
        <v>23527.02</v>
      </c>
      <c r="E198" s="2">
        <v>0</v>
      </c>
      <c r="F198" s="2">
        <v>0</v>
      </c>
      <c r="G198" s="3">
        <f t="shared" si="0"/>
        <v>14587.31416</v>
      </c>
      <c r="H198" s="3">
        <f t="shared" si="1"/>
        <v>0.26000000000203727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24124.11</v>
      </c>
      <c r="D204" s="2">
        <f>'PR-RAS'!E208</f>
        <v>21102.74</v>
      </c>
      <c r="E204" s="2">
        <v>0</v>
      </c>
      <c r="F204" s="2">
        <v>0</v>
      </c>
      <c r="G204" s="3">
        <f t="shared" si="0"/>
        <v>13464.90677</v>
      </c>
      <c r="H204" s="3">
        <f t="shared" si="1"/>
        <v>0.36999999999898137</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24124.11</v>
      </c>
      <c r="D207" s="2">
        <f>'PR-RAS'!E211</f>
        <v>21102.74</v>
      </c>
      <c r="E207" s="2">
        <v>0</v>
      </c>
      <c r="F207" s="2">
        <v>0</v>
      </c>
      <c r="G207" s="3">
        <f t="shared" si="0"/>
        <v>13663.895539999998</v>
      </c>
      <c r="H207" s="3">
        <f t="shared" si="1"/>
        <v>0.36999999999898137</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2869.13</v>
      </c>
      <c r="D212" s="2">
        <f>'PR-RAS'!E216</f>
        <v>2424.2800000000002</v>
      </c>
      <c r="E212" s="2">
        <v>0</v>
      </c>
      <c r="F212" s="2">
        <v>0</v>
      </c>
      <c r="G212" s="3">
        <f t="shared" si="0"/>
        <v>1628.4325900000001</v>
      </c>
      <c r="H212" s="3">
        <f t="shared" si="1"/>
        <v>0.41000000000030923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2869.13</v>
      </c>
      <c r="D213" s="2">
        <f>'PR-RAS'!E217</f>
        <v>2424.2800000000002</v>
      </c>
      <c r="E213" s="2">
        <v>0</v>
      </c>
      <c r="F213" s="2">
        <v>0</v>
      </c>
      <c r="G213" s="3">
        <f t="shared" si="0"/>
        <v>1636.1502800000001</v>
      </c>
      <c r="H213" s="3">
        <f t="shared" si="1"/>
        <v>0.41000000000030923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510588.46</v>
      </c>
      <c r="D217" s="2">
        <f>'PR-RAS'!E221</f>
        <v>531214.81000000006</v>
      </c>
      <c r="E217" s="2">
        <v>0</v>
      </c>
      <c r="F217" s="2">
        <v>0</v>
      </c>
      <c r="G217" s="3">
        <f t="shared" si="0"/>
        <v>339771.90528000001</v>
      </c>
      <c r="H217" s="3">
        <f t="shared" si="1"/>
        <v>0.6499999999650754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510588.46</v>
      </c>
      <c r="D218" s="2">
        <f>'PR-RAS'!E222</f>
        <v>531214.81000000006</v>
      </c>
      <c r="E218" s="2">
        <v>0</v>
      </c>
      <c r="F218" s="2">
        <v>0</v>
      </c>
      <c r="G218" s="3">
        <f t="shared" si="0"/>
        <v>341344.92336000002</v>
      </c>
      <c r="H218" s="3">
        <f t="shared" si="1"/>
        <v>0.6499999999650754</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510588.46</v>
      </c>
      <c r="D220" s="2">
        <f>'PR-RAS'!E224</f>
        <v>531214.81000000006</v>
      </c>
      <c r="E220" s="2">
        <v>0</v>
      </c>
      <c r="F220" s="2">
        <v>0</v>
      </c>
      <c r="G220" s="3">
        <f t="shared" si="0"/>
        <v>344490.95952000003</v>
      </c>
      <c r="H220" s="3">
        <f t="shared" si="1"/>
        <v>0.6499999999650754</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21999.88</v>
      </c>
      <c r="D226" s="2">
        <f>'PR-RAS'!E230</f>
        <v>206462.21</v>
      </c>
      <c r="E226" s="2">
        <v>0</v>
      </c>
      <c r="F226" s="2">
        <v>0</v>
      </c>
      <c r="G226" s="3">
        <f t="shared" si="0"/>
        <v>97857.967499999999</v>
      </c>
      <c r="H226" s="3">
        <f t="shared" si="1"/>
        <v>0.32999999999083229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21999.88</v>
      </c>
      <c r="D233" s="2">
        <f>'PR-RAS'!E237</f>
        <v>206462.21</v>
      </c>
      <c r="E233" s="2">
        <v>0</v>
      </c>
      <c r="F233" s="2">
        <v>0</v>
      </c>
      <c r="G233" s="3">
        <f t="shared" si="0"/>
        <v>100902.4376</v>
      </c>
      <c r="H233" s="3">
        <f t="shared" si="1"/>
        <v>0.32999999999083229</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21999.88</v>
      </c>
      <c r="D234" s="2">
        <f>'PR-RAS'!E238</f>
        <v>206462.21</v>
      </c>
      <c r="E234" s="2">
        <v>0</v>
      </c>
      <c r="F234" s="2">
        <v>0</v>
      </c>
      <c r="G234" s="3">
        <f t="shared" si="0"/>
        <v>101337.3619</v>
      </c>
      <c r="H234" s="3">
        <f t="shared" si="1"/>
        <v>0.32999999999083229</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451246.08000000002</v>
      </c>
      <c r="D258" s="2">
        <f>'PR-RAS'!E262</f>
        <v>546839.62</v>
      </c>
      <c r="E258" s="2">
        <v>0</v>
      </c>
      <c r="F258" s="2">
        <v>0</v>
      </c>
      <c r="G258" s="3">
        <f t="shared" si="0"/>
        <v>397045.80724000005</v>
      </c>
      <c r="H258" s="3">
        <f t="shared" si="1"/>
        <v>0.46000000002095476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451246.08000000002</v>
      </c>
      <c r="D265" s="2">
        <f>'PR-RAS'!E269</f>
        <v>546839.62</v>
      </c>
      <c r="E265" s="2">
        <v>0</v>
      </c>
      <c r="F265" s="2">
        <v>0</v>
      </c>
      <c r="G265" s="3">
        <f t="shared" si="0"/>
        <v>407860.28448000003</v>
      </c>
      <c r="H265" s="3">
        <f t="shared" si="1"/>
        <v>0.46000000002095476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258382.66</v>
      </c>
      <c r="D266" s="2">
        <f>'PR-RAS'!E270</f>
        <v>322414.31</v>
      </c>
      <c r="E266" s="2">
        <v>0</v>
      </c>
      <c r="F266" s="2">
        <v>0</v>
      </c>
      <c r="G266" s="3">
        <f t="shared" si="0"/>
        <v>239350.98920000001</v>
      </c>
      <c r="H266" s="3">
        <f t="shared" si="1"/>
        <v>0.64999999999417923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192863.42</v>
      </c>
      <c r="D267" s="2">
        <f>'PR-RAS'!E271</f>
        <v>224425.31</v>
      </c>
      <c r="E267" s="2">
        <v>0</v>
      </c>
      <c r="F267" s="2">
        <v>0</v>
      </c>
      <c r="G267" s="3">
        <f t="shared" si="0"/>
        <v>170695.93464000002</v>
      </c>
      <c r="H267" s="3">
        <f t="shared" si="1"/>
        <v>0.73000000001047738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1216560.6399999999</v>
      </c>
      <c r="D269" s="2">
        <f>'PR-RAS'!E273</f>
        <v>1295126.1399999999</v>
      </c>
      <c r="E269" s="2">
        <v>0</v>
      </c>
      <c r="F269" s="2">
        <v>0</v>
      </c>
      <c r="G269" s="3">
        <f t="shared" si="0"/>
        <v>1020225.86256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1216560.6399999999</v>
      </c>
      <c r="D270" s="2">
        <f>'PR-RAS'!E274</f>
        <v>1295126.1399999999</v>
      </c>
      <c r="E270" s="2">
        <v>0</v>
      </c>
      <c r="F270" s="2">
        <v>0</v>
      </c>
      <c r="G270" s="3">
        <f t="shared" si="0"/>
        <v>1024032.6754800001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1216560.6399999999</v>
      </c>
      <c r="D271" s="2">
        <f>'PR-RAS'!E275</f>
        <v>1289282.24</v>
      </c>
      <c r="E271" s="2">
        <v>0</v>
      </c>
      <c r="F271" s="2">
        <v>0</v>
      </c>
      <c r="G271" s="3">
        <f t="shared" si="0"/>
        <v>1024683.7824000001</v>
      </c>
      <c r="H271" s="3">
        <f t="shared" si="1"/>
        <v>0.60000000009313226</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5843.9</v>
      </c>
      <c r="E273" s="2">
        <v>0</v>
      </c>
      <c r="F273" s="2">
        <v>0</v>
      </c>
      <c r="G273" s="3">
        <f t="shared" si="0"/>
        <v>3179.0816</v>
      </c>
      <c r="H273" s="3">
        <f t="shared" si="1"/>
        <v>0.1000000000003638</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5479997.9199999999</v>
      </c>
      <c r="D295" s="2">
        <f>'PR-RAS'!E299</f>
        <v>7149438.29</v>
      </c>
      <c r="E295" s="2">
        <v>0</v>
      </c>
      <c r="F295" s="2">
        <v>0</v>
      </c>
      <c r="G295" s="3">
        <f t="shared" si="12"/>
        <v>5814989.1030000001</v>
      </c>
      <c r="H295" s="3">
        <f t="shared" si="13"/>
        <v>0.37000000011175871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1891866.83</v>
      </c>
      <c r="D296" s="2">
        <f>'PR-RAS'!E300</f>
        <v>3024205.5599999996</v>
      </c>
      <c r="E296" s="2">
        <v>0</v>
      </c>
      <c r="F296" s="2">
        <v>0</v>
      </c>
      <c r="G296" s="3">
        <f t="shared" si="12"/>
        <v>2342381.9952499997</v>
      </c>
      <c r="H296" s="3">
        <f t="shared" si="13"/>
        <v>0.61000000033527613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2923099.54</v>
      </c>
      <c r="D298" s="2">
        <f>'PR-RAS'!E302</f>
        <v>3970198.53</v>
      </c>
      <c r="E298" s="2">
        <v>0</v>
      </c>
      <c r="F298" s="2">
        <v>0</v>
      </c>
      <c r="G298" s="3">
        <f t="shared" si="12"/>
        <v>3226458.4901999999</v>
      </c>
      <c r="H298" s="3">
        <f t="shared" si="13"/>
        <v>0.93000000016763806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105714.98</v>
      </c>
      <c r="D300" s="2">
        <f>'PR-RAS'!E304</f>
        <v>331785.39</v>
      </c>
      <c r="E300" s="2">
        <v>0</v>
      </c>
      <c r="F300" s="2">
        <v>0</v>
      </c>
      <c r="G300" s="3">
        <f t="shared" si="12"/>
        <v>230016.44224</v>
      </c>
      <c r="H300" s="3">
        <f t="shared" si="13"/>
        <v>0.41000000001804437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3857876.15</v>
      </c>
      <c r="D303" s="2">
        <f>'PR-RAS'!E308</f>
        <v>741431.34</v>
      </c>
      <c r="E303" s="2">
        <v>0</v>
      </c>
      <c r="F303" s="2">
        <v>0</v>
      </c>
      <c r="G303" s="3">
        <f t="shared" si="12"/>
        <v>1612903.1266600001</v>
      </c>
      <c r="H303" s="3">
        <f t="shared" si="13"/>
        <v>0.48999999987427145</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3857876.15</v>
      </c>
      <c r="D304" s="2">
        <f>'PR-RAS'!E309</f>
        <v>741431.34</v>
      </c>
      <c r="E304" s="2">
        <v>0</v>
      </c>
      <c r="F304" s="2">
        <v>0</v>
      </c>
      <c r="G304" s="3">
        <f t="shared" si="12"/>
        <v>1618243.86549</v>
      </c>
      <c r="H304" s="3">
        <f t="shared" si="13"/>
        <v>0.48999999987427145</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3857876.15</v>
      </c>
      <c r="D305" s="2">
        <f>'PR-RAS'!E310</f>
        <v>741431.34</v>
      </c>
      <c r="E305" s="2">
        <v>0</v>
      </c>
      <c r="F305" s="2">
        <v>0</v>
      </c>
      <c r="G305" s="3">
        <f t="shared" si="12"/>
        <v>1623584.6043199999</v>
      </c>
      <c r="H305" s="3">
        <f t="shared" si="13"/>
        <v>0.48999999987427145</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3857876.15</v>
      </c>
      <c r="D306" s="2">
        <f>'PR-RAS'!E311</f>
        <v>741431.34</v>
      </c>
      <c r="E306" s="2">
        <v>0</v>
      </c>
      <c r="F306" s="2">
        <v>0</v>
      </c>
      <c r="G306" s="3">
        <f t="shared" si="12"/>
        <v>1628925.3431500001</v>
      </c>
      <c r="H306" s="3">
        <f t="shared" si="13"/>
        <v>0.48999999987427145</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7024744.8799999999</v>
      </c>
      <c r="D355" s="2">
        <f>'PR-RAS'!E360</f>
        <v>5245572</v>
      </c>
      <c r="E355" s="2">
        <v>0</v>
      </c>
      <c r="F355" s="2">
        <v>0</v>
      </c>
      <c r="G355" s="3">
        <f t="shared" si="12"/>
        <v>6200624.663519999</v>
      </c>
      <c r="H355" s="3">
        <f t="shared" si="13"/>
        <v>0.12000000011175871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48580</v>
      </c>
      <c r="E356" s="2">
        <v>0</v>
      </c>
      <c r="F356" s="2">
        <v>0</v>
      </c>
      <c r="G356" s="3">
        <f t="shared" si="12"/>
        <v>34491.799999999996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48580</v>
      </c>
      <c r="E357" s="2">
        <v>0</v>
      </c>
      <c r="F357" s="2">
        <v>0</v>
      </c>
      <c r="G357" s="3">
        <f t="shared" si="12"/>
        <v>34588.959999999999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48580</v>
      </c>
      <c r="E358" s="2">
        <v>0</v>
      </c>
      <c r="F358" s="2">
        <v>0</v>
      </c>
      <c r="G358" s="3">
        <f t="shared" si="12"/>
        <v>34686.119999999995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7024744.8799999999</v>
      </c>
      <c r="D368" s="2">
        <f>'PR-RAS'!E373</f>
        <v>5196992</v>
      </c>
      <c r="E368" s="2">
        <v>0</v>
      </c>
      <c r="F368" s="2">
        <v>0</v>
      </c>
      <c r="G368" s="3">
        <f t="shared" si="12"/>
        <v>6392673.4989599995</v>
      </c>
      <c r="H368" s="3">
        <f t="shared" si="13"/>
        <v>0.12000000011175871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6692925.4299999997</v>
      </c>
      <c r="D369" s="2">
        <f>'PR-RAS'!E374</f>
        <v>4663950.99</v>
      </c>
      <c r="E369" s="2">
        <v>0</v>
      </c>
      <c r="F369" s="2">
        <v>0</v>
      </c>
      <c r="G369" s="3">
        <f t="shared" si="12"/>
        <v>5895664.4868799997</v>
      </c>
      <c r="H369" s="3">
        <f t="shared" si="13"/>
        <v>0.43999999947845936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6692925.4299999997</v>
      </c>
      <c r="D373" s="2">
        <f>'PR-RAS'!E378</f>
        <v>4663950.99</v>
      </c>
      <c r="E373" s="2">
        <v>0</v>
      </c>
      <c r="F373" s="2">
        <v>0</v>
      </c>
      <c r="G373" s="3">
        <f t="shared" si="12"/>
        <v>5959747.7965200003</v>
      </c>
      <c r="H373" s="3">
        <f t="shared" si="13"/>
        <v>0.43999999947845936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119327.12</v>
      </c>
      <c r="D374" s="2">
        <f>'PR-RAS'!E379</f>
        <v>398596.01</v>
      </c>
      <c r="E374" s="2">
        <v>0</v>
      </c>
      <c r="F374" s="2">
        <v>0</v>
      </c>
      <c r="G374" s="3">
        <f t="shared" si="12"/>
        <v>341861.63922000001</v>
      </c>
      <c r="H374" s="3">
        <f t="shared" si="13"/>
        <v>0.13000000000465661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15498.63</v>
      </c>
      <c r="D375" s="2">
        <f>'PR-RAS'!E380</f>
        <v>85066.08</v>
      </c>
      <c r="E375" s="2">
        <v>0</v>
      </c>
      <c r="F375" s="2">
        <v>0</v>
      </c>
      <c r="G375" s="3">
        <f t="shared" si="12"/>
        <v>69425.915460000004</v>
      </c>
      <c r="H375" s="3">
        <f t="shared" si="13"/>
        <v>0.45000000000254659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85575</v>
      </c>
      <c r="E377" s="2">
        <v>0</v>
      </c>
      <c r="F377" s="2">
        <v>0</v>
      </c>
      <c r="G377" s="3">
        <f t="shared" si="12"/>
        <v>64352.4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17791.88</v>
      </c>
      <c r="E378" s="2">
        <v>0</v>
      </c>
      <c r="F378" s="2">
        <v>0</v>
      </c>
      <c r="G378" s="3">
        <f t="shared" si="12"/>
        <v>13415.077520000001</v>
      </c>
      <c r="H378" s="3">
        <f t="shared" si="13"/>
        <v>0.11999999999898137</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52175.199999999997</v>
      </c>
      <c r="D379" s="2">
        <f>'PR-RAS'!E384</f>
        <v>136817.5</v>
      </c>
      <c r="E379" s="2">
        <v>0</v>
      </c>
      <c r="F379" s="2">
        <v>0</v>
      </c>
      <c r="G379" s="3">
        <f t="shared" si="12"/>
        <v>123156.2556</v>
      </c>
      <c r="H379" s="3">
        <f t="shared" si="13"/>
        <v>0.69999999999708962</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3109.8</v>
      </c>
      <c r="D380" s="2">
        <f>'PR-RAS'!E385</f>
        <v>0</v>
      </c>
      <c r="E380" s="2">
        <v>0</v>
      </c>
      <c r="F380" s="2">
        <v>0</v>
      </c>
      <c r="G380" s="3">
        <f t="shared" si="12"/>
        <v>1178.6142</v>
      </c>
      <c r="H380" s="3">
        <f t="shared" si="13"/>
        <v>0.1999999999998181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48543.49</v>
      </c>
      <c r="D381" s="2">
        <f>'PR-RAS'!E386</f>
        <v>73345.55</v>
      </c>
      <c r="E381" s="2">
        <v>0</v>
      </c>
      <c r="F381" s="2">
        <v>0</v>
      </c>
      <c r="G381" s="3">
        <f t="shared" si="12"/>
        <v>74189.144199999995</v>
      </c>
      <c r="H381" s="3">
        <f t="shared" si="13"/>
        <v>0.93999999999505235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16000</v>
      </c>
      <c r="D383" s="2">
        <f>'PR-RAS'!E388</f>
        <v>0</v>
      </c>
      <c r="E383" s="2">
        <v>0</v>
      </c>
      <c r="F383" s="2">
        <v>0</v>
      </c>
      <c r="G383" s="3">
        <f t="shared" si="12"/>
        <v>6112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16000</v>
      </c>
      <c r="D384" s="2">
        <f>'PR-RAS'!E389</f>
        <v>0</v>
      </c>
      <c r="E384" s="2">
        <v>0</v>
      </c>
      <c r="F384" s="2">
        <v>0</v>
      </c>
      <c r="G384" s="3">
        <f t="shared" si="12"/>
        <v>6128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114125.53</v>
      </c>
      <c r="D388" s="2">
        <f>'PR-RAS'!E393</f>
        <v>0</v>
      </c>
      <c r="E388" s="2">
        <v>0</v>
      </c>
      <c r="F388" s="2">
        <v>0</v>
      </c>
      <c r="G388" s="3">
        <f t="shared" si="12"/>
        <v>44166.580110000003</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114125.53</v>
      </c>
      <c r="D392" s="2">
        <f>'PR-RAS'!E397</f>
        <v>0</v>
      </c>
      <c r="E392" s="2">
        <v>0</v>
      </c>
      <c r="F392" s="2">
        <v>0</v>
      </c>
      <c r="G392" s="3">
        <f t="shared" si="12"/>
        <v>44623.08223</v>
      </c>
      <c r="H392" s="3">
        <f t="shared" si="13"/>
        <v>0.47000000000116415</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82366.8</v>
      </c>
      <c r="D396" s="2">
        <f>'PR-RAS'!E401</f>
        <v>134445</v>
      </c>
      <c r="E396" s="2">
        <v>0</v>
      </c>
      <c r="F396" s="2">
        <v>0</v>
      </c>
      <c r="G396" s="3">
        <f t="shared" si="12"/>
        <v>138746.43600000002</v>
      </c>
      <c r="H396" s="3">
        <f t="shared" si="13"/>
        <v>0.19999999999708962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303.75</v>
      </c>
      <c r="D398" s="2">
        <f>'PR-RAS'!E403</f>
        <v>588.75</v>
      </c>
      <c r="E398" s="2">
        <v>0</v>
      </c>
      <c r="F398" s="2">
        <v>0</v>
      </c>
      <c r="G398" s="3">
        <f t="shared" si="12"/>
        <v>588.05624999999998</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82063.05</v>
      </c>
      <c r="D400" s="2">
        <f>'PR-RAS'!E405</f>
        <v>133856.25</v>
      </c>
      <c r="E400" s="2">
        <v>0</v>
      </c>
      <c r="F400" s="2">
        <v>0</v>
      </c>
      <c r="G400" s="3">
        <f t="shared" si="12"/>
        <v>139560.44445000001</v>
      </c>
      <c r="H400" s="3">
        <f t="shared" si="13"/>
        <v>0.30000000000291038</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3166868.73</v>
      </c>
      <c r="D413" s="2">
        <f>'PR-RAS'!E418</f>
        <v>4504140.66</v>
      </c>
      <c r="E413" s="2">
        <v>0</v>
      </c>
      <c r="F413" s="2">
        <v>0</v>
      </c>
      <c r="G413" s="3">
        <f t="shared" si="12"/>
        <v>5016161.8206000002</v>
      </c>
      <c r="H413" s="3">
        <f t="shared" si="13"/>
        <v>0.60999999986961484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1388805.53</v>
      </c>
      <c r="D414" s="2">
        <f>'PR-RAS'!E419</f>
        <v>0</v>
      </c>
      <c r="E414" s="2">
        <v>0</v>
      </c>
      <c r="F414" s="2">
        <v>0</v>
      </c>
      <c r="G414" s="3">
        <f t="shared" si="12"/>
        <v>573576.68388999999</v>
      </c>
      <c r="H414" s="3">
        <f t="shared" si="13"/>
        <v>0.46999999997206032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933295.36</v>
      </c>
      <c r="E415" s="2">
        <v>0</v>
      </c>
      <c r="F415" s="2">
        <v>0</v>
      </c>
      <c r="G415" s="3">
        <f t="shared" si="12"/>
        <v>772768.55807999999</v>
      </c>
      <c r="H415" s="3">
        <f t="shared" si="13"/>
        <v>0.35999999998603016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11229740.9</v>
      </c>
      <c r="D417" s="2">
        <f>'PR-RAS'!E422</f>
        <v>10915075.189999999</v>
      </c>
      <c r="E417" s="2">
        <v>0</v>
      </c>
      <c r="F417" s="2">
        <v>0</v>
      </c>
      <c r="G417" s="3">
        <f t="shared" si="12"/>
        <v>13752914.77248</v>
      </c>
      <c r="H417" s="3">
        <f t="shared" si="13"/>
        <v>0.28999999910593033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12504742.800000001</v>
      </c>
      <c r="D418" s="2">
        <f>'PR-RAS'!E423</f>
        <v>12395010.289999999</v>
      </c>
      <c r="E418" s="2">
        <v>0</v>
      </c>
      <c r="F418" s="2">
        <v>0</v>
      </c>
      <c r="G418" s="3">
        <f t="shared" si="12"/>
        <v>15551916.329459997</v>
      </c>
      <c r="H418" s="3">
        <f t="shared" si="13"/>
        <v>0.48999999836087227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1275001.9000000004</v>
      </c>
      <c r="D420" s="2">
        <f>'PR-RAS'!E425</f>
        <v>1479935.0999999996</v>
      </c>
      <c r="E420" s="2">
        <v>0</v>
      </c>
      <c r="F420" s="2">
        <v>0</v>
      </c>
      <c r="G420" s="3">
        <f t="shared" si="12"/>
        <v>1774411.4098999999</v>
      </c>
      <c r="H420" s="3">
        <f t="shared" si="13"/>
        <v>0.19999999925494194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4311905.07</v>
      </c>
      <c r="D421" s="2">
        <f>'PR-RAS'!E426</f>
        <v>3036903.17</v>
      </c>
      <c r="E421" s="2">
        <v>0</v>
      </c>
      <c r="F421" s="2">
        <v>0</v>
      </c>
      <c r="G421" s="3">
        <f t="shared" si="12"/>
        <v>4361998.7922</v>
      </c>
      <c r="H421" s="3">
        <f t="shared" si="13"/>
        <v>0.24000000022351742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105714.98</v>
      </c>
      <c r="D423" s="2">
        <f>'PR-RAS'!E428</f>
        <v>331785.39</v>
      </c>
      <c r="E423" s="2">
        <v>0</v>
      </c>
      <c r="F423" s="2">
        <v>0</v>
      </c>
      <c r="G423" s="3">
        <f t="shared" si="12"/>
        <v>324638.59071999998</v>
      </c>
      <c r="H423" s="3">
        <f t="shared" si="13"/>
        <v>0.41000000001804437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217814.2</v>
      </c>
      <c r="D529" s="2">
        <f>'PR-RAS'!E535</f>
        <v>235487.94</v>
      </c>
      <c r="E529" s="2">
        <v>0</v>
      </c>
      <c r="F529" s="2">
        <v>0</v>
      </c>
      <c r="G529" s="3">
        <f t="shared" ref="G529:G836" si="14">(B529/1000)*(C529*1+D529*2)</f>
        <v>363681.16224000003</v>
      </c>
      <c r="H529" s="3">
        <f t="shared" ref="H529:H836" si="15">ABS(C529-ROUND(C529,0))+ABS(D529-ROUND(D529,0))</f>
        <v>0.26000000000931323</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217814.2</v>
      </c>
      <c r="D591" s="2">
        <f>'PR-RAS'!E597</f>
        <v>235487.94</v>
      </c>
      <c r="E591" s="2">
        <v>0</v>
      </c>
      <c r="F591" s="2">
        <v>0</v>
      </c>
      <c r="G591" s="3">
        <f t="shared" si="14"/>
        <v>406386.14720000001</v>
      </c>
      <c r="H591" s="3">
        <f t="shared" si="15"/>
        <v>0.26000000000931323</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217810.64</v>
      </c>
      <c r="D603" s="2">
        <f>'PR-RAS'!E609</f>
        <v>202337.26</v>
      </c>
      <c r="E603" s="2">
        <v>0</v>
      </c>
      <c r="F603" s="2">
        <v>0</v>
      </c>
      <c r="G603" s="3">
        <f t="shared" si="14"/>
        <v>374736.06631999998</v>
      </c>
      <c r="H603" s="3">
        <f t="shared" si="15"/>
        <v>0.61999999999534339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217810.64</v>
      </c>
      <c r="D604" s="2">
        <f>'PR-RAS'!E610</f>
        <v>202337.26</v>
      </c>
      <c r="E604" s="2">
        <v>0</v>
      </c>
      <c r="F604" s="2">
        <v>0</v>
      </c>
      <c r="G604" s="3">
        <f t="shared" si="14"/>
        <v>375358.55148000002</v>
      </c>
      <c r="H604" s="3">
        <f t="shared" si="15"/>
        <v>0.61999999999534339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3.56</v>
      </c>
      <c r="D615" s="2">
        <f>'PR-RAS'!E621</f>
        <v>33150.68</v>
      </c>
      <c r="E615" s="2">
        <v>0</v>
      </c>
      <c r="F615" s="2">
        <v>0</v>
      </c>
      <c r="G615" s="3">
        <f t="shared" si="14"/>
        <v>40711.220880000001</v>
      </c>
      <c r="H615" s="3">
        <f t="shared" si="15"/>
        <v>0.75999999999970891</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3.56</v>
      </c>
      <c r="D616" s="2">
        <f>'PR-RAS'!E622</f>
        <v>33150.68</v>
      </c>
      <c r="E616" s="2">
        <v>0</v>
      </c>
      <c r="F616" s="2">
        <v>0</v>
      </c>
      <c r="G616" s="3">
        <f t="shared" si="14"/>
        <v>40777.525799999996</v>
      </c>
      <c r="H616" s="3">
        <f t="shared" si="15"/>
        <v>0.75999999999970891</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217814.2</v>
      </c>
      <c r="D634" s="2">
        <f>'PR-RAS'!E640</f>
        <v>235487.94</v>
      </c>
      <c r="E634" s="2">
        <v>0</v>
      </c>
      <c r="F634" s="2">
        <v>0</v>
      </c>
      <c r="G634" s="3">
        <f t="shared" si="14"/>
        <v>436004.12064000004</v>
      </c>
      <c r="H634" s="3">
        <f t="shared" si="15"/>
        <v>0.26000000000931323</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249648.04</v>
      </c>
      <c r="D636" s="2">
        <f>'PR-RAS'!E642</f>
        <v>467462.24</v>
      </c>
      <c r="E636" s="2">
        <v>0</v>
      </c>
      <c r="F636" s="2">
        <v>0</v>
      </c>
      <c r="G636" s="3">
        <f t="shared" si="14"/>
        <v>752203.55020000006</v>
      </c>
      <c r="H636" s="3">
        <f t="shared" si="15"/>
        <v>0.27999999999883585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11229740.9</v>
      </c>
      <c r="D637" s="2">
        <f>'PR-RAS'!E643</f>
        <v>10915075.189999999</v>
      </c>
      <c r="E637" s="2">
        <v>0</v>
      </c>
      <c r="F637" s="2">
        <v>0</v>
      </c>
      <c r="G637" s="3">
        <f t="shared" si="14"/>
        <v>21026090.854080003</v>
      </c>
      <c r="H637" s="3">
        <f t="shared" si="15"/>
        <v>0.28999999910593033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12722557</v>
      </c>
      <c r="D638" s="2">
        <f>'PR-RAS'!E644</f>
        <v>12630498.229999999</v>
      </c>
      <c r="E638" s="2">
        <v>0</v>
      </c>
      <c r="F638" s="2">
        <v>0</v>
      </c>
      <c r="G638" s="3">
        <f t="shared" si="14"/>
        <v>24195523.554019995</v>
      </c>
      <c r="H638" s="3">
        <f t="shared" si="15"/>
        <v>0.22999999858438969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1492816.0999999996</v>
      </c>
      <c r="D640" s="2">
        <f>'PR-RAS'!E646</f>
        <v>1715423.0399999991</v>
      </c>
      <c r="E640" s="2">
        <v>0</v>
      </c>
      <c r="F640" s="2">
        <v>0</v>
      </c>
      <c r="G640" s="3">
        <f t="shared" si="14"/>
        <v>3146220.1330199987</v>
      </c>
      <c r="H640" s="3">
        <f t="shared" si="15"/>
        <v>0.1399999987334013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4062257.0300000003</v>
      </c>
      <c r="D641" s="2">
        <f>'PR-RAS'!E647</f>
        <v>2569440.9299999997</v>
      </c>
      <c r="E641" s="2">
        <v>0</v>
      </c>
      <c r="F641" s="2">
        <v>0</v>
      </c>
      <c r="G641" s="3">
        <f t="shared" si="14"/>
        <v>5888728.8896000003</v>
      </c>
      <c r="H641" s="3">
        <f t="shared" si="15"/>
        <v>0.10000000055879354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2569440.9300000006</v>
      </c>
      <c r="D643" s="2">
        <f>'PR-RAS'!E649</f>
        <v>854017.8900000006</v>
      </c>
      <c r="E643" s="2">
        <v>0</v>
      </c>
      <c r="F643" s="2">
        <v>0</v>
      </c>
      <c r="G643" s="3">
        <f t="shared" si="14"/>
        <v>2746140.0478200014</v>
      </c>
      <c r="H643" s="3">
        <f t="shared" si="15"/>
        <v>0.1799999987706542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94350.05</v>
      </c>
      <c r="D645" s="2">
        <f>'PR-RAS'!E651</f>
        <v>0</v>
      </c>
      <c r="E645" s="2">
        <v>0</v>
      </c>
      <c r="F645" s="2">
        <v>0</v>
      </c>
      <c r="G645" s="3">
        <f t="shared" si="14"/>
        <v>60761.432200000003</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5057406.59</v>
      </c>
      <c r="D646" s="2">
        <f>'PR-RAS'!E653</f>
        <v>4057280.3</v>
      </c>
      <c r="E646" s="2">
        <v>0</v>
      </c>
      <c r="F646" s="2">
        <v>0</v>
      </c>
      <c r="G646" s="3">
        <f t="shared" si="14"/>
        <v>8495918.8375499994</v>
      </c>
      <c r="H646" s="3">
        <f t="shared" si="15"/>
        <v>0.7099999999627471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12829024.84</v>
      </c>
      <c r="D647" s="2">
        <f>'PR-RAS'!E654</f>
        <v>12920375.66</v>
      </c>
      <c r="E647" s="2">
        <v>0</v>
      </c>
      <c r="F647" s="2">
        <v>0</v>
      </c>
      <c r="G647" s="3">
        <f t="shared" si="14"/>
        <v>24980675.399359997</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13829151.130000001</v>
      </c>
      <c r="D648" s="2">
        <f>'PR-RAS'!E655</f>
        <v>14995953.16</v>
      </c>
      <c r="E648" s="2">
        <v>0</v>
      </c>
      <c r="F648" s="2">
        <v>0</v>
      </c>
      <c r="G648" s="3">
        <f t="shared" si="14"/>
        <v>28352224.170150004</v>
      </c>
      <c r="H648" s="3">
        <f t="shared" si="15"/>
        <v>0.29000000096857548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4057280.2999999989</v>
      </c>
      <c r="D649" s="2">
        <f>'PR-RAS'!E656</f>
        <v>1981702.8000000007</v>
      </c>
      <c r="E649" s="2">
        <v>0</v>
      </c>
      <c r="F649" s="2">
        <v>0</v>
      </c>
      <c r="G649" s="3">
        <f t="shared" si="14"/>
        <v>5197404.4632000001</v>
      </c>
      <c r="H649" s="3">
        <f t="shared" si="15"/>
        <v>0.49999999813735485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16</v>
      </c>
      <c r="D650" s="2">
        <f>'PR-RAS'!E657</f>
        <v>16</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55</v>
      </c>
      <c r="D651" s="2">
        <f>'PR-RAS'!E658</f>
        <v>81</v>
      </c>
      <c r="E651" s="2">
        <v>0</v>
      </c>
      <c r="F651" s="2">
        <v>0</v>
      </c>
      <c r="G651" s="3">
        <f t="shared" si="14"/>
        <v>141.05000000000001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16</v>
      </c>
      <c r="D652" s="2">
        <f>'PR-RAS'!E659</f>
        <v>16</v>
      </c>
      <c r="E652" s="2">
        <v>0</v>
      </c>
      <c r="F652" s="2">
        <v>0</v>
      </c>
      <c r="G652" s="3">
        <f t="shared" si="14"/>
        <v>31.248000000000001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47</v>
      </c>
      <c r="D653" s="2">
        <f>'PR-RAS'!E660</f>
        <v>75</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1238333.43</v>
      </c>
      <c r="D662" s="2">
        <f>'PR-RAS'!E669</f>
        <v>185829.81</v>
      </c>
      <c r="E662" s="2">
        <v>0</v>
      </c>
      <c r="F662" s="2">
        <v>0</v>
      </c>
      <c r="G662" s="3">
        <f t="shared" si="14"/>
        <v>1064205.4060499999</v>
      </c>
      <c r="H662" s="3">
        <f t="shared" si="15"/>
        <v>0.61999999993713573</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178808.55</v>
      </c>
      <c r="D666" s="2">
        <f>'PR-RAS'!E673</f>
        <v>0</v>
      </c>
      <c r="E666" s="2">
        <v>0</v>
      </c>
      <c r="F666" s="2">
        <v>0</v>
      </c>
      <c r="G666" s="3">
        <f t="shared" si="14"/>
        <v>118907.68575</v>
      </c>
      <c r="H666" s="3">
        <f t="shared" si="15"/>
        <v>0.45000000001164153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105000</v>
      </c>
      <c r="D667" s="2">
        <f>'PR-RAS'!E674</f>
        <v>2030105.4</v>
      </c>
      <c r="E667" s="2">
        <v>0</v>
      </c>
      <c r="F667" s="2">
        <v>0</v>
      </c>
      <c r="G667" s="3">
        <f t="shared" si="14"/>
        <v>2774030.3928</v>
      </c>
      <c r="H667" s="3">
        <f t="shared" si="15"/>
        <v>0.39999999990686774</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3525.4</v>
      </c>
      <c r="D676" s="2">
        <f>'PR-RAS'!E683</f>
        <v>7100.4</v>
      </c>
      <c r="E676" s="2">
        <v>0</v>
      </c>
      <c r="F676" s="2">
        <v>0</v>
      </c>
      <c r="G676" s="3">
        <f t="shared" si="14"/>
        <v>11965.185000000001</v>
      </c>
      <c r="H676" s="3">
        <f t="shared" si="15"/>
        <v>0.79999999999972715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146403.69</v>
      </c>
      <c r="E677" s="2">
        <v>0</v>
      </c>
      <c r="F677" s="2">
        <v>0</v>
      </c>
      <c r="G677" s="3">
        <f t="shared" si="14"/>
        <v>197937.78888000001</v>
      </c>
      <c r="H677" s="3">
        <f t="shared" si="15"/>
        <v>0.30999999999767169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456674.68</v>
      </c>
      <c r="D699" s="2">
        <f>'PR-RAS'!E706</f>
        <v>222704.29</v>
      </c>
      <c r="E699" s="2">
        <v>0</v>
      </c>
      <c r="F699" s="2">
        <v>0</v>
      </c>
      <c r="G699" s="3">
        <f t="shared" si="14"/>
        <v>629654.11547999992</v>
      </c>
      <c r="H699" s="3">
        <f t="shared" si="15"/>
        <v>0.61000000001513399</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189771.08</v>
      </c>
      <c r="D717" s="2">
        <f>'PR-RAS'!E724</f>
        <v>0</v>
      </c>
      <c r="E717" s="2">
        <v>0</v>
      </c>
      <c r="F717" s="2">
        <v>0</v>
      </c>
      <c r="G717" s="3">
        <f t="shared" si="14"/>
        <v>135876.09327999997</v>
      </c>
      <c r="H717" s="3">
        <f t="shared" si="15"/>
        <v>7.9999999987194315E-2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447.92</v>
      </c>
      <c r="D731" s="2">
        <f>'PR-RAS'!E738</f>
        <v>0</v>
      </c>
      <c r="E731" s="2">
        <v>0</v>
      </c>
      <c r="F731" s="2">
        <v>0</v>
      </c>
      <c r="G731" s="3">
        <f t="shared" si="14"/>
        <v>326.98160000000001</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3948.55</v>
      </c>
      <c r="D735" s="2">
        <f>'PR-RAS'!E742</f>
        <v>0</v>
      </c>
      <c r="E735" s="2">
        <v>0</v>
      </c>
      <c r="F735" s="2">
        <v>0</v>
      </c>
      <c r="G735" s="3">
        <f t="shared" si="14"/>
        <v>2898.2357000000002</v>
      </c>
      <c r="H735" s="3">
        <f t="shared" si="15"/>
        <v>0.4499999999998181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24124.11</v>
      </c>
      <c r="D753" s="2">
        <f>'PR-RAS'!E760</f>
        <v>21102.74</v>
      </c>
      <c r="E753" s="2">
        <v>0</v>
      </c>
      <c r="F753" s="2">
        <v>0</v>
      </c>
      <c r="G753" s="3">
        <f t="shared" si="14"/>
        <v>49879.85168</v>
      </c>
      <c r="H753" s="3">
        <f t="shared" si="15"/>
        <v>0.36999999999898137</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21999.88</v>
      </c>
      <c r="D772" s="2">
        <f>'PR-RAS'!E779</f>
        <v>206462.21</v>
      </c>
      <c r="E772" s="2">
        <v>0</v>
      </c>
      <c r="F772" s="2">
        <v>0</v>
      </c>
      <c r="G772" s="3">
        <f t="shared" si="14"/>
        <v>335326.63530000002</v>
      </c>
      <c r="H772" s="3">
        <f t="shared" si="15"/>
        <v>0.32999999999083229</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258382.66</v>
      </c>
      <c r="D843" s="2">
        <f>'PR-RAS'!E850</f>
        <v>322414.31</v>
      </c>
      <c r="E843" s="2">
        <v>0</v>
      </c>
      <c r="F843" s="2">
        <v>0</v>
      </c>
      <c r="G843" s="3">
        <f t="shared" si="34"/>
        <v>760503.89775999996</v>
      </c>
      <c r="H843" s="3">
        <f t="shared" si="35"/>
        <v>0.64999999999417923</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192863.42</v>
      </c>
      <c r="D844" s="2">
        <f>'PR-RAS'!E851</f>
        <v>224425.31</v>
      </c>
      <c r="E844" s="2">
        <v>0</v>
      </c>
      <c r="F844" s="2">
        <v>0</v>
      </c>
      <c r="G844" s="3">
        <f t="shared" si="34"/>
        <v>540964.93572000007</v>
      </c>
      <c r="H844" s="3">
        <f t="shared" si="35"/>
        <v>0.73000000001047738</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217810.64</v>
      </c>
      <c r="D973" s="2">
        <f>'PR-RAS'!E980</f>
        <v>202337.26</v>
      </c>
      <c r="E973" s="2">
        <v>0</v>
      </c>
      <c r="F973" s="2">
        <v>0</v>
      </c>
      <c r="G973" s="3">
        <f t="shared" si="34"/>
        <v>605055.57552000007</v>
      </c>
      <c r="H973" s="3">
        <f t="shared" si="35"/>
        <v>0.61999999999534339</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3.56</v>
      </c>
      <c r="D988" s="2">
        <f>'PR-RAS'!E995</f>
        <v>33150.68</v>
      </c>
      <c r="E988" s="2">
        <v>0</v>
      </c>
      <c r="F988" s="2">
        <v>0</v>
      </c>
      <c r="G988" s="3">
        <f t="shared" si="34"/>
        <v>65442.956039999997</v>
      </c>
      <c r="H988" s="3">
        <f t="shared" si="35"/>
        <v>0.75999999999970891</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47213715.240000002</v>
      </c>
      <c r="D1011" s="7">
        <f>BILANCA!E6</f>
        <v>48070733.350000001</v>
      </c>
      <c r="E1011" s="7">
        <v>0</v>
      </c>
      <c r="F1011" s="7">
        <v>0</v>
      </c>
      <c r="G1011" s="8">
        <f t="shared" ref="G1011:G1306" si="38">B1011/1000*C1011+B1011/500*D1011</f>
        <v>143355.18194000001</v>
      </c>
      <c r="H1011" s="8">
        <f t="shared" si="35"/>
        <v>0.59000000357627869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40799943.530000001</v>
      </c>
      <c r="D1012" s="2">
        <f>BILANCA!E7</f>
        <v>44121670.859999999</v>
      </c>
      <c r="E1012" s="2">
        <v>0</v>
      </c>
      <c r="F1012" s="2">
        <v>0</v>
      </c>
      <c r="G1012" s="3">
        <f t="shared" si="38"/>
        <v>258086.5705</v>
      </c>
      <c r="H1012" s="3">
        <f t="shared" si="35"/>
        <v>0.60999999940395355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2006241.7</v>
      </c>
      <c r="D1013" s="2">
        <f>BILANCA!E8</f>
        <v>2424421.7000000002</v>
      </c>
      <c r="E1013" s="2">
        <v>0</v>
      </c>
      <c r="F1013" s="2">
        <v>0</v>
      </c>
      <c r="G1013" s="3">
        <f t="shared" si="38"/>
        <v>20565.255300000001</v>
      </c>
      <c r="H1013" s="3">
        <f t="shared" si="35"/>
        <v>0.59999999986030161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2006241.7</v>
      </c>
      <c r="D1014" s="2">
        <f>BILANCA!E9</f>
        <v>2424421.7000000002</v>
      </c>
      <c r="E1014" s="2">
        <v>0</v>
      </c>
      <c r="F1014" s="2">
        <v>0</v>
      </c>
      <c r="G1014" s="3">
        <f t="shared" si="38"/>
        <v>27420.340400000001</v>
      </c>
      <c r="H1014" s="3">
        <f t="shared" si="35"/>
        <v>0.59999999986030161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38793701.829999998</v>
      </c>
      <c r="D1017" s="2">
        <f>BILANCA!E12</f>
        <v>41691673.659999996</v>
      </c>
      <c r="E1017" s="2">
        <v>0</v>
      </c>
      <c r="F1017" s="2">
        <v>0</v>
      </c>
      <c r="G1017" s="3">
        <f t="shared" si="38"/>
        <v>855239.34404999996</v>
      </c>
      <c r="H1017" s="3">
        <f t="shared" si="35"/>
        <v>0.51000000536441803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37634856.739999995</v>
      </c>
      <c r="D1018" s="2">
        <f>BILANCA!E13</f>
        <v>40198527.57</v>
      </c>
      <c r="E1018" s="2">
        <v>0</v>
      </c>
      <c r="F1018" s="2">
        <v>0</v>
      </c>
      <c r="G1018" s="3">
        <f t="shared" si="38"/>
        <v>944255.29504</v>
      </c>
      <c r="H1018" s="3">
        <f t="shared" si="35"/>
        <v>0.69000000506639481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1914693.47</v>
      </c>
      <c r="D1020" s="2">
        <f>BILANCA!E15</f>
        <v>1914693.47</v>
      </c>
      <c r="E1020" s="2">
        <v>0</v>
      </c>
      <c r="F1020" s="2">
        <v>0</v>
      </c>
      <c r="G1020" s="3">
        <f t="shared" si="38"/>
        <v>57440.804100000008</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2407391.9900000002</v>
      </c>
      <c r="D1021" s="2">
        <f>BILANCA!E16</f>
        <v>2407391.9900000002</v>
      </c>
      <c r="E1021" s="2">
        <v>0</v>
      </c>
      <c r="F1021" s="2">
        <v>0</v>
      </c>
      <c r="G1021" s="3">
        <f t="shared" si="38"/>
        <v>79443.935670000006</v>
      </c>
      <c r="H1021" s="3">
        <f t="shared" si="35"/>
        <v>1.9999999552965164E-2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39711175.159999996</v>
      </c>
      <c r="D1022" s="2">
        <f>BILANCA!E17</f>
        <v>44397460.939999998</v>
      </c>
      <c r="E1022" s="2">
        <v>0</v>
      </c>
      <c r="F1022" s="2">
        <v>0</v>
      </c>
      <c r="G1022" s="3">
        <f t="shared" si="38"/>
        <v>1542073.16448</v>
      </c>
      <c r="H1022" s="3">
        <f t="shared" si="35"/>
        <v>0.2199999988079071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6398403.8799999999</v>
      </c>
      <c r="D1023" s="2">
        <f>BILANCA!E18</f>
        <v>8521018.8300000001</v>
      </c>
      <c r="E1023" s="2">
        <v>0</v>
      </c>
      <c r="F1023" s="2">
        <v>0</v>
      </c>
      <c r="G1023" s="3">
        <f t="shared" si="38"/>
        <v>304725.74001999997</v>
      </c>
      <c r="H1023" s="3">
        <f t="shared" si="35"/>
        <v>0.2900000000372529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545654.77</v>
      </c>
      <c r="D1024" s="2">
        <f>BILANCA!E19</f>
        <v>931972.29</v>
      </c>
      <c r="E1024" s="2">
        <v>0</v>
      </c>
      <c r="F1024" s="2">
        <v>0</v>
      </c>
      <c r="G1024" s="3">
        <f t="shared" si="38"/>
        <v>33734.390900000006</v>
      </c>
      <c r="H1024" s="3">
        <f t="shared" si="35"/>
        <v>0.52000000001862645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214893.05</v>
      </c>
      <c r="D1025" s="2">
        <f>BILANCA!E20</f>
        <v>258237.09</v>
      </c>
      <c r="E1025" s="2">
        <v>0</v>
      </c>
      <c r="F1025" s="2">
        <v>0</v>
      </c>
      <c r="G1025" s="3">
        <f t="shared" si="38"/>
        <v>10970.508449999999</v>
      </c>
      <c r="H1025" s="3">
        <f t="shared" si="35"/>
        <v>0.13999999998486601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22455.03</v>
      </c>
      <c r="D1026" s="2">
        <f>BILANCA!E21</f>
        <v>22455.03</v>
      </c>
      <c r="E1026" s="2">
        <v>0</v>
      </c>
      <c r="F1026" s="2">
        <v>0</v>
      </c>
      <c r="G1026" s="3">
        <f t="shared" si="38"/>
        <v>1077.8414400000001</v>
      </c>
      <c r="H1026" s="3">
        <f t="shared" si="35"/>
        <v>5.9999999997671694E-2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162291.56</v>
      </c>
      <c r="D1027" s="2">
        <f>BILANCA!E22</f>
        <v>162291.56</v>
      </c>
      <c r="E1027" s="2">
        <v>0</v>
      </c>
      <c r="F1027" s="2">
        <v>0</v>
      </c>
      <c r="G1027" s="3">
        <f t="shared" si="38"/>
        <v>8276.869560000001</v>
      </c>
      <c r="H1027" s="3">
        <f t="shared" si="35"/>
        <v>0.88000000000465661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216004.3</v>
      </c>
      <c r="D1029" s="2">
        <f>BILANCA!E24</f>
        <v>320136.19</v>
      </c>
      <c r="E1029" s="2">
        <v>0</v>
      </c>
      <c r="F1029" s="2">
        <v>0</v>
      </c>
      <c r="G1029" s="3">
        <f t="shared" si="38"/>
        <v>16269.25692</v>
      </c>
      <c r="H1029" s="3">
        <f t="shared" si="35"/>
        <v>0.48999999999068677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5172.3</v>
      </c>
      <c r="D1030" s="2">
        <f>BILANCA!E25</f>
        <v>5172.3</v>
      </c>
      <c r="E1030" s="2">
        <v>0</v>
      </c>
      <c r="F1030" s="2">
        <v>0</v>
      </c>
      <c r="G1030" s="3">
        <f t="shared" si="38"/>
        <v>310.33800000000002</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274584.12</v>
      </c>
      <c r="D1031" s="2">
        <f>BILANCA!E26</f>
        <v>540869.41</v>
      </c>
      <c r="E1031" s="2">
        <v>0</v>
      </c>
      <c r="F1031" s="2">
        <v>0</v>
      </c>
      <c r="G1031" s="3">
        <f t="shared" si="38"/>
        <v>28482.781740000002</v>
      </c>
      <c r="H1031" s="3">
        <f t="shared" si="35"/>
        <v>0.53000000002793968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349745.59</v>
      </c>
      <c r="D1033" s="2">
        <f>BILANCA!E28</f>
        <v>377189.29</v>
      </c>
      <c r="E1033" s="2">
        <v>0</v>
      </c>
      <c r="F1033" s="2">
        <v>0</v>
      </c>
      <c r="G1033" s="3">
        <f t="shared" si="38"/>
        <v>25394.855909999998</v>
      </c>
      <c r="H1033" s="3">
        <f t="shared" si="35"/>
        <v>0.69999999995343387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156794.88999999998</v>
      </c>
      <c r="D1034" s="2">
        <f>BILANCA!E29</f>
        <v>143637.51</v>
      </c>
      <c r="E1034" s="2">
        <v>0</v>
      </c>
      <c r="F1034" s="2">
        <v>0</v>
      </c>
      <c r="G1034" s="3">
        <f t="shared" si="38"/>
        <v>10657.67784</v>
      </c>
      <c r="H1034" s="3">
        <f t="shared" si="35"/>
        <v>0.60000000000582077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147635.38</v>
      </c>
      <c r="D1035" s="2">
        <f>BILANCA!E30</f>
        <v>147635.38</v>
      </c>
      <c r="E1035" s="2">
        <v>0</v>
      </c>
      <c r="F1035" s="2">
        <v>0</v>
      </c>
      <c r="G1035" s="3">
        <f t="shared" si="38"/>
        <v>11072.6535</v>
      </c>
      <c r="H1035" s="3">
        <f t="shared" si="35"/>
        <v>0.76000000000931323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117731.86</v>
      </c>
      <c r="D1037" s="2">
        <f>BILANCA!E32</f>
        <v>117731.86</v>
      </c>
      <c r="E1037" s="2">
        <v>0</v>
      </c>
      <c r="F1037" s="2">
        <v>0</v>
      </c>
      <c r="G1037" s="3">
        <f t="shared" si="38"/>
        <v>9536.2806600000004</v>
      </c>
      <c r="H1037" s="3">
        <f t="shared" si="35"/>
        <v>0.27999999999883585</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108572.35</v>
      </c>
      <c r="D1039" s="2">
        <f>BILANCA!E34</f>
        <v>121729.73</v>
      </c>
      <c r="E1039" s="2">
        <v>0</v>
      </c>
      <c r="F1039" s="2">
        <v>0</v>
      </c>
      <c r="G1039" s="3">
        <f t="shared" si="38"/>
        <v>10208.922490000001</v>
      </c>
      <c r="H1039" s="3">
        <f t="shared" si="35"/>
        <v>0.6200000000098953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124348</v>
      </c>
      <c r="D1040" s="2">
        <f>BILANCA!E35</f>
        <v>123721.41</v>
      </c>
      <c r="E1040" s="2">
        <v>0</v>
      </c>
      <c r="F1040" s="2">
        <v>0</v>
      </c>
      <c r="G1040" s="3">
        <f t="shared" si="38"/>
        <v>11153.7246</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114125.53</v>
      </c>
      <c r="D1042" s="2">
        <f>BILANCA!E37</f>
        <v>114125.53</v>
      </c>
      <c r="E1042" s="2">
        <v>0</v>
      </c>
      <c r="F1042" s="2">
        <v>0</v>
      </c>
      <c r="G1042" s="3">
        <f t="shared" si="38"/>
        <v>10956.050879999999</v>
      </c>
      <c r="H1042" s="3">
        <f t="shared" si="35"/>
        <v>0.94000000000232831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10692.41</v>
      </c>
      <c r="D1044" s="2">
        <f>BILANCA!E39</f>
        <v>10692.41</v>
      </c>
      <c r="E1044" s="2">
        <v>0</v>
      </c>
      <c r="F1044" s="2">
        <v>0</v>
      </c>
      <c r="G1044" s="3">
        <f t="shared" si="38"/>
        <v>1090.62582</v>
      </c>
      <c r="H1044" s="3">
        <f t="shared" si="35"/>
        <v>0.81999999999970896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469.94</v>
      </c>
      <c r="D1045" s="2">
        <f>BILANCA!E40</f>
        <v>1096.53</v>
      </c>
      <c r="E1045" s="2">
        <v>0</v>
      </c>
      <c r="F1045" s="2">
        <v>0</v>
      </c>
      <c r="G1045" s="3">
        <f t="shared" si="38"/>
        <v>93.205000000000013</v>
      </c>
      <c r="H1045" s="3">
        <f t="shared" si="35"/>
        <v>0.53000000000002956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332047.43000000017</v>
      </c>
      <c r="D1050" s="2">
        <f>BILANCA!E45</f>
        <v>293814.87999999989</v>
      </c>
      <c r="E1050" s="2">
        <v>0</v>
      </c>
      <c r="F1050" s="2">
        <v>0</v>
      </c>
      <c r="G1050" s="3">
        <f t="shared" si="38"/>
        <v>36787.087599999999</v>
      </c>
      <c r="H1050" s="3">
        <f t="shared" si="35"/>
        <v>0.55000000027939677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44525.23</v>
      </c>
      <c r="D1052" s="2">
        <f>BILANCA!E47</f>
        <v>45113.98</v>
      </c>
      <c r="E1052" s="2">
        <v>0</v>
      </c>
      <c r="F1052" s="2">
        <v>0</v>
      </c>
      <c r="G1052" s="3">
        <f t="shared" si="38"/>
        <v>5659.6339800000005</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2506.35</v>
      </c>
      <c r="D1053" s="2">
        <f>BILANCA!E48</f>
        <v>2506.35</v>
      </c>
      <c r="E1053" s="2">
        <v>0</v>
      </c>
      <c r="F1053" s="2">
        <v>0</v>
      </c>
      <c r="G1053" s="3">
        <f t="shared" si="38"/>
        <v>323.31914999999992</v>
      </c>
      <c r="H1053" s="3">
        <f t="shared" si="35"/>
        <v>0.6999999999998181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1994975.78</v>
      </c>
      <c r="D1054" s="2">
        <f>BILANCA!E49</f>
        <v>2100332.0299999998</v>
      </c>
      <c r="E1054" s="2">
        <v>0</v>
      </c>
      <c r="F1054" s="2">
        <v>0</v>
      </c>
      <c r="G1054" s="3">
        <f t="shared" si="38"/>
        <v>272608.15295999998</v>
      </c>
      <c r="H1054" s="3">
        <f t="shared" si="35"/>
        <v>0.24999999976716936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1709959.93</v>
      </c>
      <c r="D1055" s="2">
        <f>BILANCA!E50</f>
        <v>1854137.48</v>
      </c>
      <c r="E1055" s="2">
        <v>0</v>
      </c>
      <c r="F1055" s="2">
        <v>0</v>
      </c>
      <c r="G1055" s="3">
        <f t="shared" si="38"/>
        <v>243820.57004999998</v>
      </c>
      <c r="H1055" s="3">
        <f t="shared" si="35"/>
        <v>0.55000000004656613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5575.5</v>
      </c>
      <c r="E1057" s="2">
        <v>0</v>
      </c>
      <c r="F1057" s="2">
        <v>0</v>
      </c>
      <c r="G1057" s="3">
        <f t="shared" si="38"/>
        <v>524.09699999999998</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5589.48</v>
      </c>
      <c r="D1058" s="2">
        <f>BILANCA!E53</f>
        <v>5589.48</v>
      </c>
      <c r="E1058" s="2">
        <v>0</v>
      </c>
      <c r="F1058" s="2">
        <v>0</v>
      </c>
      <c r="G1058" s="3">
        <f t="shared" si="38"/>
        <v>804.88511999999992</v>
      </c>
      <c r="H1058" s="3">
        <f t="shared" si="35"/>
        <v>0.95999999999912689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14774.7</v>
      </c>
      <c r="D1059" s="2">
        <f>BILANCA!E54</f>
        <v>5575.5</v>
      </c>
      <c r="E1059" s="2">
        <v>0</v>
      </c>
      <c r="F1059" s="2">
        <v>0</v>
      </c>
      <c r="G1059" s="3">
        <f t="shared" si="38"/>
        <v>1270.3593000000001</v>
      </c>
      <c r="H1059" s="3">
        <f t="shared" si="35"/>
        <v>0.7999999999992724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20364.18</v>
      </c>
      <c r="D1060" s="2">
        <f>BILANCA!E55</f>
        <v>5589.48</v>
      </c>
      <c r="E1060" s="2">
        <v>0</v>
      </c>
      <c r="F1060" s="2">
        <v>0</v>
      </c>
      <c r="G1060" s="3">
        <f t="shared" si="38"/>
        <v>1577.1570000000002</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6413771.71</v>
      </c>
      <c r="D1074" s="2">
        <f>BILANCA!E69</f>
        <v>3949062.4899999998</v>
      </c>
      <c r="E1074" s="2">
        <v>0</v>
      </c>
      <c r="F1074" s="2">
        <v>0</v>
      </c>
      <c r="G1074" s="3">
        <f t="shared" si="38"/>
        <v>915961.38815999997</v>
      </c>
      <c r="H1074" s="3">
        <f t="shared" si="35"/>
        <v>0.77999999979510903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4057280.3000000003</v>
      </c>
      <c r="D1075" s="2">
        <f>BILANCA!E70</f>
        <v>1959942.6400000001</v>
      </c>
      <c r="E1075" s="2">
        <v>0</v>
      </c>
      <c r="F1075" s="2">
        <v>0</v>
      </c>
      <c r="G1075" s="3">
        <f t="shared" si="38"/>
        <v>518515.76270000002</v>
      </c>
      <c r="H1075" s="3">
        <f t="shared" si="35"/>
        <v>0.66000000014901161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4056508.64</v>
      </c>
      <c r="D1076" s="2">
        <f>BILANCA!E71</f>
        <v>1958701.3</v>
      </c>
      <c r="E1076" s="2">
        <v>0</v>
      </c>
      <c r="F1076" s="2">
        <v>0</v>
      </c>
      <c r="G1076" s="3">
        <f t="shared" si="38"/>
        <v>526278.14184000005</v>
      </c>
      <c r="H1076" s="3">
        <f t="shared" si="35"/>
        <v>0.65999999991618097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4056508.64</v>
      </c>
      <c r="D1078" s="2">
        <f>BILANCA!E73</f>
        <v>1958701.3</v>
      </c>
      <c r="E1078" s="2">
        <v>0</v>
      </c>
      <c r="F1078" s="2">
        <v>0</v>
      </c>
      <c r="G1078" s="3">
        <f t="shared" si="38"/>
        <v>542225.96432000003</v>
      </c>
      <c r="H1078" s="3">
        <f t="shared" si="35"/>
        <v>0.65999999991618097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771.66</v>
      </c>
      <c r="D1085" s="2">
        <f>BILANCA!E80</f>
        <v>1241.3399999999999</v>
      </c>
      <c r="E1085" s="2">
        <v>0</v>
      </c>
      <c r="F1085" s="2">
        <v>0</v>
      </c>
      <c r="G1085" s="3">
        <f t="shared" si="38"/>
        <v>244.07549999999998</v>
      </c>
      <c r="H1085" s="3">
        <f t="shared" si="35"/>
        <v>0.67999999999994998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42571.609999999993</v>
      </c>
      <c r="D1087" s="2">
        <f>BILANCA!E82</f>
        <v>31072.710000000003</v>
      </c>
      <c r="E1087" s="2">
        <v>0</v>
      </c>
      <c r="F1087" s="2">
        <v>0</v>
      </c>
      <c r="G1087" s="3">
        <f t="shared" si="38"/>
        <v>8063.2113100000006</v>
      </c>
      <c r="H1087" s="3">
        <f t="shared" si="35"/>
        <v>0.68000000000392902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250.1</v>
      </c>
      <c r="D1090" s="2">
        <f>BILANCA!E85</f>
        <v>250.1</v>
      </c>
      <c r="E1090" s="2">
        <v>0</v>
      </c>
      <c r="F1090" s="2">
        <v>0</v>
      </c>
      <c r="G1090" s="3">
        <f t="shared" si="38"/>
        <v>60.024000000000001</v>
      </c>
      <c r="H1090" s="3">
        <f t="shared" si="35"/>
        <v>0.19999999999998863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2129.08</v>
      </c>
      <c r="D1091" s="2">
        <f>BILANCA!E86</f>
        <v>2129.08</v>
      </c>
      <c r="E1091" s="2">
        <v>0</v>
      </c>
      <c r="F1091" s="2">
        <v>0</v>
      </c>
      <c r="G1091" s="3">
        <f t="shared" si="38"/>
        <v>517.36644000000001</v>
      </c>
      <c r="H1091" s="3">
        <f t="shared" si="35"/>
        <v>0.15999999999985448</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44450.59</v>
      </c>
      <c r="D1092" s="2">
        <f>BILANCA!E87</f>
        <v>32951.69</v>
      </c>
      <c r="E1092" s="2">
        <v>0</v>
      </c>
      <c r="F1092" s="2">
        <v>0</v>
      </c>
      <c r="G1092" s="3">
        <f t="shared" si="38"/>
        <v>9049.0255400000005</v>
      </c>
      <c r="H1092" s="3">
        <f t="shared" si="35"/>
        <v>0.72000000000116415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12869.21</v>
      </c>
      <c r="D1094" s="2">
        <f>BILANCA!E89</f>
        <v>12869.21</v>
      </c>
      <c r="E1094" s="2">
        <v>0</v>
      </c>
      <c r="F1094" s="2">
        <v>0</v>
      </c>
      <c r="G1094" s="3">
        <f t="shared" si="38"/>
        <v>3243.0409199999995</v>
      </c>
      <c r="H1094" s="3">
        <f t="shared" si="35"/>
        <v>0.41999999999825377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12869.21</v>
      </c>
      <c r="D1095" s="2">
        <f>BILANCA!E90</f>
        <v>12869.21</v>
      </c>
      <c r="E1095" s="2">
        <v>0</v>
      </c>
      <c r="F1095" s="2">
        <v>0</v>
      </c>
      <c r="G1095" s="3">
        <f t="shared" si="38"/>
        <v>3281.6485499999999</v>
      </c>
      <c r="H1095" s="3">
        <f t="shared" si="35"/>
        <v>0.41999999999825377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12869.21</v>
      </c>
      <c r="D1123" s="2">
        <f>BILANCA!E118</f>
        <v>12869.21</v>
      </c>
      <c r="E1123" s="2">
        <v>0</v>
      </c>
      <c r="F1123" s="2">
        <v>0</v>
      </c>
      <c r="G1123" s="3">
        <f t="shared" si="38"/>
        <v>4362.66219</v>
      </c>
      <c r="H1123" s="3">
        <f t="shared" si="41"/>
        <v>0.41999999999825377</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100182.49</v>
      </c>
      <c r="D1140" s="2">
        <f>BILANCA!E135</f>
        <v>100182.49</v>
      </c>
      <c r="E1140" s="2">
        <v>0</v>
      </c>
      <c r="F1140" s="2">
        <v>0</v>
      </c>
      <c r="G1140" s="3">
        <f t="shared" si="38"/>
        <v>39071.1711</v>
      </c>
      <c r="H1140" s="3">
        <f t="shared" si="41"/>
        <v>0.98000000001047738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100182.49</v>
      </c>
      <c r="D1141" s="2">
        <f>BILANCA!E136</f>
        <v>100182.49</v>
      </c>
      <c r="E1141" s="2">
        <v>0</v>
      </c>
      <c r="F1141" s="2">
        <v>0</v>
      </c>
      <c r="G1141" s="3">
        <f t="shared" si="38"/>
        <v>39371.718570000005</v>
      </c>
      <c r="H1141" s="3">
        <f t="shared" si="41"/>
        <v>0.98000000001047738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100182.49</v>
      </c>
      <c r="D1145" s="2">
        <f>BILANCA!E140</f>
        <v>100182.49</v>
      </c>
      <c r="E1145" s="2">
        <v>0</v>
      </c>
      <c r="F1145" s="2">
        <v>0</v>
      </c>
      <c r="G1145" s="3">
        <f t="shared" si="38"/>
        <v>40573.908450000003</v>
      </c>
      <c r="H1145" s="3">
        <f t="shared" si="41"/>
        <v>0.98000000001047738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2066306.6799999995</v>
      </c>
      <c r="D1152" s="2">
        <f>BILANCA!E147</f>
        <v>1830917.89</v>
      </c>
      <c r="E1152" s="2">
        <v>0</v>
      </c>
      <c r="F1152" s="2">
        <v>0</v>
      </c>
      <c r="G1152" s="3">
        <f t="shared" si="38"/>
        <v>813396.22931999981</v>
      </c>
      <c r="H1152" s="3">
        <f t="shared" si="41"/>
        <v>0.43000000063329935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282718.53000000003</v>
      </c>
      <c r="D1153" s="2">
        <f>BILANCA!E148</f>
        <v>96004.03</v>
      </c>
      <c r="E1153" s="2">
        <v>0</v>
      </c>
      <c r="F1153" s="2">
        <v>0</v>
      </c>
      <c r="G1153" s="3">
        <f t="shared" si="38"/>
        <v>67885.902369999996</v>
      </c>
      <c r="H1153" s="3">
        <f t="shared" si="41"/>
        <v>0.49999999997089617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1672858.95</v>
      </c>
      <c r="D1164" s="2">
        <f>BILANCA!E159</f>
        <v>1581057.22</v>
      </c>
      <c r="E1164" s="2">
        <v>0</v>
      </c>
      <c r="F1164" s="2">
        <v>0</v>
      </c>
      <c r="G1164" s="3">
        <f t="shared" si="38"/>
        <v>744585.90205999999</v>
      </c>
      <c r="H1164" s="3">
        <f t="shared" si="41"/>
        <v>0.27000000001862645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492284.79</v>
      </c>
      <c r="D1165" s="2">
        <f>BILANCA!E160</f>
        <v>483638.8</v>
      </c>
      <c r="E1165" s="2">
        <v>0</v>
      </c>
      <c r="F1165" s="2">
        <v>0</v>
      </c>
      <c r="G1165" s="3">
        <f t="shared" si="38"/>
        <v>226232.17044999998</v>
      </c>
      <c r="H1165" s="3">
        <f t="shared" si="41"/>
        <v>0.41000000003259629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381555.59</v>
      </c>
      <c r="D1169" s="2">
        <f>BILANCA!E164</f>
        <v>329782.15999999997</v>
      </c>
      <c r="E1169" s="2">
        <v>0</v>
      </c>
      <c r="F1169" s="2">
        <v>0</v>
      </c>
      <c r="G1169" s="3">
        <f t="shared" si="38"/>
        <v>165538.06568999999</v>
      </c>
      <c r="H1169" s="3">
        <f t="shared" si="41"/>
        <v>0.56999999994877726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53080.579999999987</v>
      </c>
      <c r="D1170" s="2">
        <f>BILANCA!E165</f>
        <v>26946.75999999998</v>
      </c>
      <c r="E1170" s="2">
        <v>0</v>
      </c>
      <c r="F1170" s="2">
        <v>0</v>
      </c>
      <c r="G1170" s="3">
        <f t="shared" si="38"/>
        <v>17115.855999999992</v>
      </c>
      <c r="H1170" s="3">
        <f t="shared" si="41"/>
        <v>0.66000000003259629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178405.68</v>
      </c>
      <c r="D1171" s="2">
        <f>BILANCA!E166</f>
        <v>178405.68</v>
      </c>
      <c r="E1171" s="2">
        <v>0</v>
      </c>
      <c r="F1171" s="2">
        <v>0</v>
      </c>
      <c r="G1171" s="3">
        <f t="shared" si="38"/>
        <v>86169.943440000003</v>
      </c>
      <c r="H1171" s="3">
        <f t="shared" si="41"/>
        <v>0.64000000001396984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125325.1</v>
      </c>
      <c r="D1175" s="2">
        <f>BILANCA!E170</f>
        <v>151458.92000000001</v>
      </c>
      <c r="E1175" s="2">
        <v>0</v>
      </c>
      <c r="F1175" s="2">
        <v>0</v>
      </c>
      <c r="G1175" s="3">
        <f t="shared" si="38"/>
        <v>70660.085100000011</v>
      </c>
      <c r="H1175" s="3">
        <f t="shared" si="41"/>
        <v>0.17999999999301508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94350.05</v>
      </c>
      <c r="D1176" s="2">
        <f>BILANCA!E171</f>
        <v>0</v>
      </c>
      <c r="E1176" s="2">
        <v>0</v>
      </c>
      <c r="F1176" s="2">
        <v>0</v>
      </c>
      <c r="G1176" s="3">
        <f t="shared" si="38"/>
        <v>15662.108300000002</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94350.05</v>
      </c>
      <c r="D1179" s="2">
        <f>BILANCA!E174</f>
        <v>0</v>
      </c>
      <c r="E1179" s="2">
        <v>0</v>
      </c>
      <c r="F1179" s="2">
        <v>0</v>
      </c>
      <c r="G1179" s="3">
        <f t="shared" si="38"/>
        <v>15945.158450000001</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47213715.240000002</v>
      </c>
      <c r="D1180" s="2">
        <f>BILANCA!E176</f>
        <v>48070733.350000001</v>
      </c>
      <c r="E1180" s="2">
        <v>0</v>
      </c>
      <c r="F1180" s="2">
        <v>0</v>
      </c>
      <c r="G1180" s="3">
        <f t="shared" si="38"/>
        <v>24370380.929800004</v>
      </c>
      <c r="H1180" s="3">
        <f t="shared" si="41"/>
        <v>0.59000000357627869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3049434.2</v>
      </c>
      <c r="D1181" s="2">
        <f>BILANCA!E177</f>
        <v>2231337.6399999997</v>
      </c>
      <c r="E1181" s="2">
        <v>0</v>
      </c>
      <c r="F1181" s="2">
        <v>0</v>
      </c>
      <c r="G1181" s="3">
        <f t="shared" si="38"/>
        <v>1284570.72108</v>
      </c>
      <c r="H1181" s="3">
        <f t="shared" si="41"/>
        <v>0.56000000052154064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800141.35</v>
      </c>
      <c r="D1182" s="2">
        <f>BILANCA!E178</f>
        <v>717005.53999999992</v>
      </c>
      <c r="E1182" s="2">
        <v>0</v>
      </c>
      <c r="F1182" s="2">
        <v>0</v>
      </c>
      <c r="G1182" s="3">
        <f t="shared" si="38"/>
        <v>384274.21795999992</v>
      </c>
      <c r="H1182" s="3">
        <f t="shared" si="41"/>
        <v>0.81000000005587935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121597.82</v>
      </c>
      <c r="D1183" s="2">
        <f>BILANCA!E179</f>
        <v>179061.11</v>
      </c>
      <c r="E1183" s="2">
        <v>0</v>
      </c>
      <c r="F1183" s="2">
        <v>0</v>
      </c>
      <c r="G1183" s="3">
        <f t="shared" si="38"/>
        <v>82991.566919999983</v>
      </c>
      <c r="H1183" s="3">
        <f t="shared" si="41"/>
        <v>0.28999999997904524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592537.67000000004</v>
      </c>
      <c r="D1184" s="2">
        <f>BILANCA!E180</f>
        <v>486839.11</v>
      </c>
      <c r="E1184" s="2">
        <v>0</v>
      </c>
      <c r="F1184" s="2">
        <v>0</v>
      </c>
      <c r="G1184" s="3">
        <f t="shared" si="38"/>
        <v>272521.56485999998</v>
      </c>
      <c r="H1184" s="3">
        <f t="shared" si="41"/>
        <v>0.43999999994412065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467.47</v>
      </c>
      <c r="D1185" s="2">
        <f>BILANCA!E181</f>
        <v>4351.87</v>
      </c>
      <c r="E1185" s="2">
        <v>0</v>
      </c>
      <c r="F1185" s="2">
        <v>0</v>
      </c>
      <c r="G1185" s="3">
        <f t="shared" si="38"/>
        <v>1604.9617499999999</v>
      </c>
      <c r="H1185" s="3">
        <f t="shared" si="41"/>
        <v>0.60000000000013642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467.47</v>
      </c>
      <c r="D1188" s="2">
        <f>BILANCA!E184</f>
        <v>4351.87</v>
      </c>
      <c r="E1188" s="2">
        <v>0</v>
      </c>
      <c r="F1188" s="2">
        <v>0</v>
      </c>
      <c r="G1188" s="3">
        <f t="shared" si="38"/>
        <v>1632.4753799999999</v>
      </c>
      <c r="H1188" s="3">
        <f t="shared" si="41"/>
        <v>0.60000000000013642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35708.79</v>
      </c>
      <c r="D1189" s="2">
        <f>BILANCA!E185</f>
        <v>14201.86</v>
      </c>
      <c r="E1189" s="2">
        <v>0</v>
      </c>
      <c r="F1189" s="2">
        <v>0</v>
      </c>
      <c r="G1189" s="3">
        <f t="shared" si="38"/>
        <v>11476.139289999999</v>
      </c>
      <c r="H1189" s="3">
        <f t="shared" si="41"/>
        <v>0.34999999999854481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4216.07</v>
      </c>
      <c r="D1198" s="2">
        <f>BILANCA!E194</f>
        <v>2056.42</v>
      </c>
      <c r="E1198" s="2">
        <v>0</v>
      </c>
      <c r="F1198" s="2">
        <v>0</v>
      </c>
      <c r="G1198" s="3">
        <f t="shared" si="38"/>
        <v>1565.8350799999998</v>
      </c>
      <c r="H1198" s="3">
        <f t="shared" si="41"/>
        <v>0.48999999999978172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4436.3500000000004</v>
      </c>
      <c r="D1199" s="2">
        <f>BILANCA!E195</f>
        <v>12283.81</v>
      </c>
      <c r="E1199" s="2">
        <v>0</v>
      </c>
      <c r="F1199" s="2">
        <v>0</v>
      </c>
      <c r="G1199" s="3">
        <f t="shared" si="38"/>
        <v>5481.7503299999998</v>
      </c>
      <c r="H1199" s="3">
        <f t="shared" si="41"/>
        <v>0.54000000000087311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41177.18</v>
      </c>
      <c r="D1200" s="2">
        <f>BILANCA!E196</f>
        <v>18211.36</v>
      </c>
      <c r="E1200" s="2">
        <v>0</v>
      </c>
      <c r="F1200" s="2">
        <v>0</v>
      </c>
      <c r="G1200" s="3">
        <f t="shared" si="38"/>
        <v>14743.981</v>
      </c>
      <c r="H1200" s="3">
        <f t="shared" si="41"/>
        <v>0.54000000000087311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637527.66</v>
      </c>
      <c r="D1201" s="2">
        <f>BILANCA!E197</f>
        <v>89697.9</v>
      </c>
      <c r="E1201" s="2">
        <v>0</v>
      </c>
      <c r="F1201" s="2">
        <v>0</v>
      </c>
      <c r="G1201" s="3">
        <f t="shared" si="38"/>
        <v>156032.38086</v>
      </c>
      <c r="H1201" s="3">
        <f t="shared" si="41"/>
        <v>0.43999999997322448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7049.63</v>
      </c>
      <c r="D1202" s="2">
        <f>BILANCA!E198</f>
        <v>0</v>
      </c>
      <c r="E1202" s="2">
        <v>0</v>
      </c>
      <c r="F1202" s="2">
        <v>0</v>
      </c>
      <c r="G1202" s="3">
        <f t="shared" ref="G1202:G1206" si="44">B1202/1000*C1202+B1202/500*D1202</f>
        <v>1353.5289600000001</v>
      </c>
      <c r="H1202" s="3">
        <f t="shared" ref="H1202:H1206" si="45">ABS(C1202-ROUND(C1202,0))+ABS(D1202-ROUND(D1202,0))</f>
        <v>0.36999999999989086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630478.03</v>
      </c>
      <c r="D1203" s="2">
        <f>BILANCA!E199</f>
        <v>89697.9</v>
      </c>
      <c r="E1203" s="2">
        <v>0</v>
      </c>
      <c r="F1203" s="2">
        <v>0</v>
      </c>
      <c r="G1203" s="3">
        <f t="shared" si="44"/>
        <v>156305.64919000003</v>
      </c>
      <c r="H1203" s="3">
        <f t="shared" si="45"/>
        <v>0.13000000003376044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1611765.19</v>
      </c>
      <c r="D1223" s="2">
        <f>BILANCA!E219</f>
        <v>1390929.7</v>
      </c>
      <c r="E1223" s="2">
        <v>0</v>
      </c>
      <c r="F1223" s="2">
        <v>0</v>
      </c>
      <c r="G1223" s="3">
        <f t="shared" si="38"/>
        <v>935842.03766999987</v>
      </c>
      <c r="H1223" s="3">
        <f t="shared" si="41"/>
        <v>0.48999999999068677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1611765.19</v>
      </c>
      <c r="D1224" s="2">
        <f>BILANCA!E220</f>
        <v>1390929.7</v>
      </c>
      <c r="E1224" s="2">
        <v>0</v>
      </c>
      <c r="F1224" s="2">
        <v>0</v>
      </c>
      <c r="G1224" s="3">
        <f t="shared" si="38"/>
        <v>940235.6622599999</v>
      </c>
      <c r="H1224" s="3">
        <f t="shared" si="41"/>
        <v>0.48999999999068677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1611765.19</v>
      </c>
      <c r="D1229" s="2">
        <f>BILANCA!E225</f>
        <v>1390929.7</v>
      </c>
      <c r="E1229" s="2">
        <v>0</v>
      </c>
      <c r="F1229" s="2">
        <v>0</v>
      </c>
      <c r="G1229" s="3">
        <f t="shared" si="38"/>
        <v>962203.78521</v>
      </c>
      <c r="H1229" s="3">
        <f t="shared" si="41"/>
        <v>0.48999999999068677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33704.5</v>
      </c>
      <c r="E1251" s="2">
        <v>0</v>
      </c>
      <c r="F1251" s="2">
        <v>0</v>
      </c>
      <c r="G1251" s="3">
        <f>B1251/1000*C1251+B1251/500*D1251</f>
        <v>16245.569</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44164281.039999999</v>
      </c>
      <c r="D1255" s="2">
        <f>BILANCA!E251</f>
        <v>45839395.710000001</v>
      </c>
      <c r="E1255" s="2">
        <v>0</v>
      </c>
      <c r="F1255" s="2">
        <v>0</v>
      </c>
      <c r="G1255" s="3">
        <f t="shared" si="38"/>
        <v>33281552.752700001</v>
      </c>
      <c r="H1255" s="3">
        <f t="shared" si="41"/>
        <v>0.32999999821186066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41489125.130000003</v>
      </c>
      <c r="D1256" s="2">
        <f>BILANCA!E252</f>
        <v>44653592.43</v>
      </c>
      <c r="E1256" s="2">
        <v>0</v>
      </c>
      <c r="F1256" s="2">
        <v>0</v>
      </c>
      <c r="G1256" s="3">
        <f t="shared" si="38"/>
        <v>32175892.257539999</v>
      </c>
      <c r="H1256" s="3">
        <f t="shared" si="41"/>
        <v>0.56000000238418579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41489125.130000003</v>
      </c>
      <c r="D1257" s="2">
        <f>BILANCA!E253</f>
        <v>44653592.43</v>
      </c>
      <c r="E1257" s="2">
        <v>0</v>
      </c>
      <c r="F1257" s="2">
        <v>0</v>
      </c>
      <c r="G1257" s="3">
        <f t="shared" si="38"/>
        <v>32306688.567529999</v>
      </c>
      <c r="H1257" s="3">
        <f t="shared" si="41"/>
        <v>0.56000000238418579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2569440.9300000002</v>
      </c>
      <c r="D1259" s="2">
        <f>BILANCA!E255</f>
        <v>854017.88999999966</v>
      </c>
      <c r="E1259" s="2">
        <v>0</v>
      </c>
      <c r="F1259" s="2">
        <v>0</v>
      </c>
      <c r="G1259" s="3">
        <f t="shared" si="38"/>
        <v>1065091.7007899999</v>
      </c>
      <c r="H1259" s="3">
        <f t="shared" si="41"/>
        <v>0.18000000016763806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4074483.14</v>
      </c>
      <c r="D1260" s="2">
        <f>BILANCA!E256</f>
        <v>4621022.55</v>
      </c>
      <c r="E1260" s="2">
        <v>0</v>
      </c>
      <c r="F1260" s="2">
        <v>0</v>
      </c>
      <c r="G1260" s="3">
        <f t="shared" si="38"/>
        <v>3329132.06</v>
      </c>
      <c r="H1260" s="3">
        <f t="shared" si="41"/>
        <v>0.59000000031664968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4074483.14</v>
      </c>
      <c r="D1261" s="2">
        <f>BILANCA!E257</f>
        <v>4621022.55</v>
      </c>
      <c r="E1261" s="2">
        <v>0</v>
      </c>
      <c r="F1261" s="2">
        <v>0</v>
      </c>
      <c r="G1261" s="3">
        <f t="shared" si="38"/>
        <v>3342448.5882400004</v>
      </c>
      <c r="H1261" s="3">
        <f t="shared" si="41"/>
        <v>0.59000000031664968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1505042.21</v>
      </c>
      <c r="D1264" s="2">
        <f>BILANCA!E260</f>
        <v>3767004.66</v>
      </c>
      <c r="E1264" s="2">
        <v>0</v>
      </c>
      <c r="F1264" s="2">
        <v>0</v>
      </c>
      <c r="G1264" s="3">
        <f t="shared" si="38"/>
        <v>2295919.0886200001</v>
      </c>
      <c r="H1264" s="3">
        <f t="shared" si="41"/>
        <v>0.54999999981373549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1037579.97</v>
      </c>
      <c r="D1266" s="2">
        <f>BILANCA!E262</f>
        <v>3064054.48</v>
      </c>
      <c r="E1266" s="2">
        <v>0</v>
      </c>
      <c r="F1266" s="2">
        <v>0</v>
      </c>
      <c r="G1266" s="3">
        <f t="shared" si="38"/>
        <v>1834416.3660800001</v>
      </c>
      <c r="H1266" s="3">
        <f t="shared" si="41"/>
        <v>0.51000000000931323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467462.24</v>
      </c>
      <c r="D1267" s="2">
        <f>BILANCA!E263</f>
        <v>702950.18</v>
      </c>
      <c r="E1267" s="2">
        <v>0</v>
      </c>
      <c r="F1267" s="2">
        <v>0</v>
      </c>
      <c r="G1267" s="3">
        <f t="shared" si="38"/>
        <v>481454.18820000003</v>
      </c>
      <c r="H1267" s="3">
        <f t="shared" si="41"/>
        <v>0.42000000004190952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105714.98</v>
      </c>
      <c r="D1278" s="2">
        <f>BILANCA!E274</f>
        <v>331785.39</v>
      </c>
      <c r="E1278" s="2">
        <v>0</v>
      </c>
      <c r="F1278" s="2">
        <v>0</v>
      </c>
      <c r="G1278" s="3">
        <f t="shared" si="38"/>
        <v>206168.58368000004</v>
      </c>
      <c r="H1278" s="3">
        <f t="shared" si="41"/>
        <v>0.41000000001804437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73112.09</v>
      </c>
      <c r="D1290" s="2">
        <f>BILANCA!E286</f>
        <v>278627.88</v>
      </c>
      <c r="E1290" s="2">
        <v>0</v>
      </c>
      <c r="F1290" s="2">
        <v>0</v>
      </c>
      <c r="G1290" s="3">
        <f t="shared" si="48"/>
        <v>176502.99800000002</v>
      </c>
      <c r="H1290" s="3">
        <f t="shared" si="49"/>
        <v>0.20999999999185093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32602.89</v>
      </c>
      <c r="D1291" s="2">
        <f>BILANCA!E287</f>
        <v>53157.51</v>
      </c>
      <c r="E1291" s="2">
        <v>0</v>
      </c>
      <c r="F1291" s="2">
        <v>0</v>
      </c>
      <c r="G1291" s="3">
        <f t="shared" si="48"/>
        <v>39035.932710000008</v>
      </c>
      <c r="H1291" s="3">
        <f t="shared" si="49"/>
        <v>0.59999999999854481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1064319.3799999999</v>
      </c>
      <c r="D1301" s="2">
        <f>BILANCA!E297</f>
        <v>2176372.0499999998</v>
      </c>
      <c r="E1301" s="2">
        <v>0</v>
      </c>
      <c r="F1301" s="2">
        <v>0</v>
      </c>
      <c r="G1301" s="3">
        <f t="shared" si="38"/>
        <v>1576365.4726799999</v>
      </c>
      <c r="H1301" s="3">
        <f t="shared" si="41"/>
        <v>0.42999999970197678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1064319.3799999999</v>
      </c>
      <c r="D1302" s="2">
        <f>BILANCA!E298</f>
        <v>2176372.0499999998</v>
      </c>
      <c r="E1302" s="2">
        <v>0</v>
      </c>
      <c r="F1302" s="2">
        <v>0</v>
      </c>
      <c r="G1302" s="3">
        <f t="shared" si="38"/>
        <v>1581782.5361599999</v>
      </c>
      <c r="H1302" s="3">
        <f t="shared" si="41"/>
        <v>0.42999999970197678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12869.21</v>
      </c>
      <c r="D1303" s="2">
        <f>BILANCA!E300</f>
        <v>12869.21</v>
      </c>
      <c r="E1303" s="2">
        <v>0</v>
      </c>
      <c r="F1303" s="2">
        <v>0</v>
      </c>
      <c r="G1303" s="3">
        <f t="shared" si="38"/>
        <v>11312.03559</v>
      </c>
      <c r="H1303" s="3">
        <f t="shared" si="41"/>
        <v>0.41999999999825377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789158.45</v>
      </c>
      <c r="D1305" s="2">
        <f>BILANCA!E302</f>
        <v>608964.96</v>
      </c>
      <c r="E1305" s="2">
        <v>0</v>
      </c>
      <c r="F1305" s="2">
        <v>0</v>
      </c>
      <c r="G1305" s="3">
        <f t="shared" si="38"/>
        <v>592091.06914999988</v>
      </c>
      <c r="H1305" s="3">
        <f t="shared" si="41"/>
        <v>0.48999999999068677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1658703.82</v>
      </c>
      <c r="D1306" s="2">
        <f>BILANCA!E303</f>
        <v>1551735.09</v>
      </c>
      <c r="E1306" s="2">
        <v>0</v>
      </c>
      <c r="F1306" s="2">
        <v>0</v>
      </c>
      <c r="G1306" s="3">
        <f t="shared" si="38"/>
        <v>1409603.504</v>
      </c>
      <c r="H1306" s="3">
        <f t="shared" si="41"/>
        <v>0.27000000001862645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178405.68</v>
      </c>
      <c r="D1308" s="2">
        <f>BILANCA!E305</f>
        <v>178405.68</v>
      </c>
      <c r="E1308" s="2">
        <v>0</v>
      </c>
      <c r="F1308" s="2">
        <v>0</v>
      </c>
      <c r="G1308" s="3">
        <f t="shared" ref="G1308:G1581" si="52">B1308/1000*C1308+B1308/500*D1308</f>
        <v>159494.67791999999</v>
      </c>
      <c r="H1308" s="3">
        <f t="shared" si="41"/>
        <v>0.64000000001396984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44450.59</v>
      </c>
      <c r="D1311" s="2">
        <f>BILANCA!E308</f>
        <v>32951.69</v>
      </c>
      <c r="E1311" s="2">
        <v>0</v>
      </c>
      <c r="F1311" s="2">
        <v>0</v>
      </c>
      <c r="G1311" s="3">
        <f t="shared" si="52"/>
        <v>33216.544969999995</v>
      </c>
      <c r="H1311" s="3">
        <f t="shared" si="41"/>
        <v>0.72000000000116415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266912.01</v>
      </c>
      <c r="D1339" s="2">
        <f>BILANCA!E336</f>
        <v>151777.48000000001</v>
      </c>
      <c r="E1339" s="2">
        <v>0</v>
      </c>
      <c r="F1339" s="2">
        <v>0</v>
      </c>
      <c r="G1339" s="3">
        <f t="shared" si="52"/>
        <v>187683.63313000003</v>
      </c>
      <c r="H1339" s="3">
        <f t="shared" si="41"/>
        <v>0.4900000000197906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533229.34</v>
      </c>
      <c r="D1340" s="2">
        <f>BILANCA!E337</f>
        <v>565228.06000000006</v>
      </c>
      <c r="E1340" s="2">
        <v>0</v>
      </c>
      <c r="F1340" s="2">
        <v>0</v>
      </c>
      <c r="G1340" s="3">
        <f t="shared" si="52"/>
        <v>549016.20180000004</v>
      </c>
      <c r="H1340" s="3">
        <f t="shared" si="41"/>
        <v>0.40000000002328306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637527.66</v>
      </c>
      <c r="D1341" s="2">
        <f>BILANCA!E338</f>
        <v>82867.25</v>
      </c>
      <c r="E1341" s="2">
        <v>0</v>
      </c>
      <c r="F1341" s="2">
        <v>0</v>
      </c>
      <c r="G1341" s="3">
        <f t="shared" si="52"/>
        <v>265879.77496000001</v>
      </c>
      <c r="H1341" s="3">
        <f t="shared" si="41"/>
        <v>0.58999999996740371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6830.65</v>
      </c>
      <c r="E1342" s="2">
        <v>0</v>
      </c>
      <c r="F1342" s="2">
        <v>0</v>
      </c>
      <c r="G1342" s="3">
        <f t="shared" si="52"/>
        <v>4535.5515999999998</v>
      </c>
      <c r="H1342" s="3">
        <f t="shared" si="41"/>
        <v>0.3500000000003638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1611765.19</v>
      </c>
      <c r="D1346" s="2">
        <f>BILANCA!E343</f>
        <v>1390929.7</v>
      </c>
      <c r="E1346" s="2">
        <v>0</v>
      </c>
      <c r="F1346" s="2">
        <v>0</v>
      </c>
      <c r="G1346" s="3">
        <f t="shared" si="52"/>
        <v>1476257.8622400002</v>
      </c>
      <c r="H1346" s="3">
        <f t="shared" si="41"/>
        <v>0.48999999999068677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33704.5</v>
      </c>
      <c r="E1371" s="2">
        <v>0</v>
      </c>
      <c r="F1371" s="2">
        <v>0</v>
      </c>
      <c r="G1371" s="3">
        <f t="shared" si="57"/>
        <v>24334.648999999998</v>
      </c>
      <c r="H1371" s="3">
        <f t="shared" si="58"/>
        <v>0.5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1064319.3799999999</v>
      </c>
      <c r="D1400" s="14">
        <f>BILANCA!E397</f>
        <v>2176372.0499999998</v>
      </c>
      <c r="E1400" s="14">
        <v>0</v>
      </c>
      <c r="F1400" s="14">
        <v>0</v>
      </c>
      <c r="G1400" s="15">
        <f t="shared" si="52"/>
        <v>2112654.7571999999</v>
      </c>
      <c r="H1400" s="15">
        <f t="shared" si="41"/>
        <v>0.42999999970197678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1200133.8399999999</v>
      </c>
      <c r="D1401" s="7">
        <f>'RAS-funkcijski'!E5</f>
        <v>1596715.51</v>
      </c>
      <c r="E1401" s="7">
        <v>0</v>
      </c>
      <c r="F1401" s="7">
        <v>0</v>
      </c>
      <c r="G1401" s="8">
        <f t="shared" si="52"/>
        <v>4393.5648600000004</v>
      </c>
      <c r="H1401" s="8">
        <f t="shared" si="41"/>
        <v>0.65000000013969839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1167204.1399999999</v>
      </c>
      <c r="D1402" s="2">
        <f>'RAS-funkcijski'!E6</f>
        <v>1478889.03</v>
      </c>
      <c r="E1402" s="2">
        <v>0</v>
      </c>
      <c r="F1402" s="2">
        <v>0</v>
      </c>
      <c r="G1402" s="3">
        <f t="shared" si="52"/>
        <v>8249.9644000000008</v>
      </c>
      <c r="H1402" s="3">
        <f t="shared" si="41"/>
        <v>0.16999999992549419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58082.93</v>
      </c>
      <c r="D1403" s="2">
        <f>'RAS-funkcijski'!E7</f>
        <v>125236.42</v>
      </c>
      <c r="E1403" s="2">
        <v>0</v>
      </c>
      <c r="F1403" s="2">
        <v>0</v>
      </c>
      <c r="G1403" s="3">
        <f t="shared" si="52"/>
        <v>925.66731000000004</v>
      </c>
      <c r="H1403" s="3">
        <f t="shared" si="41"/>
        <v>0.48999999999796273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1109121.21</v>
      </c>
      <c r="D1404" s="2">
        <f>'RAS-funkcijski'!E8</f>
        <v>1353652.61</v>
      </c>
      <c r="E1404" s="2">
        <v>0</v>
      </c>
      <c r="F1404" s="2">
        <v>0</v>
      </c>
      <c r="G1404" s="3">
        <f t="shared" si="52"/>
        <v>15265.705720000002</v>
      </c>
      <c r="H1404" s="3">
        <f t="shared" si="41"/>
        <v>0.59999999986030161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32929.699999999997</v>
      </c>
      <c r="D1415" s="2">
        <f>'RAS-funkcijski'!E19</f>
        <v>117826.48</v>
      </c>
      <c r="E1415" s="2">
        <v>0</v>
      </c>
      <c r="F1415" s="2">
        <v>0</v>
      </c>
      <c r="G1415" s="3">
        <f t="shared" si="52"/>
        <v>4028.7398999999996</v>
      </c>
      <c r="H1415" s="3">
        <f t="shared" si="41"/>
        <v>0.77999999999883585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210152.99</v>
      </c>
      <c r="D1424" s="2">
        <f>'RAS-funkcijski'!E28</f>
        <v>280347.95999999996</v>
      </c>
      <c r="E1424" s="2">
        <v>0</v>
      </c>
      <c r="F1424" s="2">
        <v>0</v>
      </c>
      <c r="G1424" s="3">
        <f t="shared" si="52"/>
        <v>18500.37384</v>
      </c>
      <c r="H1424" s="3">
        <f t="shared" si="41"/>
        <v>5.0000000046566129E-2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210152.99</v>
      </c>
      <c r="D1426" s="2">
        <f>'RAS-funkcijski'!E30</f>
        <v>194772.96</v>
      </c>
      <c r="E1426" s="2">
        <v>0</v>
      </c>
      <c r="F1426" s="2">
        <v>0</v>
      </c>
      <c r="G1426" s="3">
        <f t="shared" si="52"/>
        <v>15592.17166</v>
      </c>
      <c r="H1426" s="3">
        <f t="shared" si="41"/>
        <v>5.0000000017462298E-2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85575</v>
      </c>
      <c r="E1430" s="2">
        <v>0</v>
      </c>
      <c r="F1430" s="2">
        <v>0</v>
      </c>
      <c r="G1430" s="3">
        <f t="shared" si="52"/>
        <v>5134.5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1526125.54</v>
      </c>
      <c r="D1431" s="2">
        <f>'RAS-funkcijski'!E35</f>
        <v>1682046.08</v>
      </c>
      <c r="E1431" s="2">
        <v>0</v>
      </c>
      <c r="F1431" s="2">
        <v>0</v>
      </c>
      <c r="G1431" s="3">
        <f t="shared" si="52"/>
        <v>151596.7487</v>
      </c>
      <c r="H1431" s="3">
        <f t="shared" si="41"/>
        <v>0.5400000000372529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743639.92</v>
      </c>
      <c r="D1432" s="2">
        <f>'RAS-funkcijski'!E36</f>
        <v>815526.9</v>
      </c>
      <c r="E1432" s="2">
        <v>0</v>
      </c>
      <c r="F1432" s="2">
        <v>0</v>
      </c>
      <c r="G1432" s="3">
        <f t="shared" si="52"/>
        <v>75990.199040000007</v>
      </c>
      <c r="H1432" s="3">
        <f t="shared" si="41"/>
        <v>0.17999999993480742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743639.92</v>
      </c>
      <c r="D1434" s="2">
        <f>'RAS-funkcijski'!E38</f>
        <v>815526.9</v>
      </c>
      <c r="E1434" s="2">
        <v>0</v>
      </c>
      <c r="F1434" s="2">
        <v>0</v>
      </c>
      <c r="G1434" s="3">
        <f t="shared" si="52"/>
        <v>80739.586480000013</v>
      </c>
      <c r="H1434" s="3">
        <f t="shared" si="41"/>
        <v>0.17999999993480742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1657.23</v>
      </c>
      <c r="D1435" s="2">
        <f>'RAS-funkcijski'!E39</f>
        <v>2107.59</v>
      </c>
      <c r="E1435" s="2">
        <v>0</v>
      </c>
      <c r="F1435" s="2">
        <v>0</v>
      </c>
      <c r="G1435" s="3">
        <f t="shared" si="52"/>
        <v>205.53435000000002</v>
      </c>
      <c r="H1435" s="3">
        <f t="shared" si="41"/>
        <v>0.63999999999987267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1657.23</v>
      </c>
      <c r="D1436" s="2">
        <f>'RAS-funkcijski'!E40</f>
        <v>2107.59</v>
      </c>
      <c r="E1436" s="2">
        <v>0</v>
      </c>
      <c r="F1436" s="2">
        <v>0</v>
      </c>
      <c r="G1436" s="3">
        <f t="shared" si="52"/>
        <v>211.40675999999999</v>
      </c>
      <c r="H1436" s="3">
        <f t="shared" si="41"/>
        <v>0.63999999999987267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615828.39</v>
      </c>
      <c r="D1450" s="2">
        <f>'RAS-funkcijski'!E54</f>
        <v>694411.59</v>
      </c>
      <c r="E1450" s="2">
        <v>0</v>
      </c>
      <c r="F1450" s="2">
        <v>0</v>
      </c>
      <c r="G1450" s="3">
        <f t="shared" si="52"/>
        <v>100232.5785</v>
      </c>
      <c r="H1450" s="3">
        <f t="shared" si="63"/>
        <v>0.80000000004656613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615828.39</v>
      </c>
      <c r="D1451" s="2">
        <f>'RAS-funkcijski'!E55</f>
        <v>694411.59</v>
      </c>
      <c r="E1451" s="2">
        <v>0</v>
      </c>
      <c r="F1451" s="2">
        <v>0</v>
      </c>
      <c r="G1451" s="3">
        <f t="shared" si="52"/>
        <v>102237.23006999999</v>
      </c>
      <c r="H1451" s="3">
        <f t="shared" si="63"/>
        <v>0.80000000004656613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165000</v>
      </c>
      <c r="D1470" s="2">
        <f>'RAS-funkcijski'!E74</f>
        <v>170000</v>
      </c>
      <c r="E1470" s="2">
        <v>0</v>
      </c>
      <c r="F1470" s="2">
        <v>0</v>
      </c>
      <c r="G1470" s="3">
        <f t="shared" si="52"/>
        <v>35350.000000000007</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25912.5</v>
      </c>
      <c r="D1471" s="2">
        <f>'RAS-funkcijski'!E75</f>
        <v>10793.75</v>
      </c>
      <c r="E1471" s="2">
        <v>0</v>
      </c>
      <c r="F1471" s="2">
        <v>0</v>
      </c>
      <c r="G1471" s="3">
        <f t="shared" si="52"/>
        <v>3372.5</v>
      </c>
      <c r="H1471" s="3">
        <f t="shared" si="63"/>
        <v>0.75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3062.5</v>
      </c>
      <c r="D1472" s="2">
        <f>'RAS-funkcijski'!E76</f>
        <v>4375</v>
      </c>
      <c r="E1472" s="2">
        <v>0</v>
      </c>
      <c r="F1472" s="2">
        <v>0</v>
      </c>
      <c r="G1472" s="3">
        <f t="shared" si="52"/>
        <v>850.5</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22850</v>
      </c>
      <c r="D1477" s="2">
        <f>'RAS-funkcijski'!E81</f>
        <v>6418.75</v>
      </c>
      <c r="E1477" s="2">
        <v>0</v>
      </c>
      <c r="F1477" s="2">
        <v>0</v>
      </c>
      <c r="G1477" s="3">
        <f t="shared" si="52"/>
        <v>2747.9375</v>
      </c>
      <c r="H1477" s="3">
        <f t="shared" si="63"/>
        <v>0.25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7053149.4500000002</v>
      </c>
      <c r="D1478" s="2">
        <f>'RAS-funkcijski'!E82</f>
        <v>5067897.05</v>
      </c>
      <c r="E1478" s="2">
        <v>0</v>
      </c>
      <c r="F1478" s="2">
        <v>0</v>
      </c>
      <c r="G1478" s="3">
        <f t="shared" si="52"/>
        <v>1340737.5969</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1656159.83</v>
      </c>
      <c r="D1479" s="2">
        <f>'RAS-funkcijski'!E83</f>
        <v>2412211.46</v>
      </c>
      <c r="E1479" s="2">
        <v>0</v>
      </c>
      <c r="F1479" s="2">
        <v>0</v>
      </c>
      <c r="G1479" s="3">
        <f t="shared" si="52"/>
        <v>511966.03724999999</v>
      </c>
      <c r="H1479" s="3">
        <f t="shared" si="63"/>
        <v>0.62999999988824129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2163422.66</v>
      </c>
      <c r="D1480" s="2">
        <f>'RAS-funkcijski'!E84</f>
        <v>945868.42</v>
      </c>
      <c r="E1480" s="2">
        <v>0</v>
      </c>
      <c r="F1480" s="2">
        <v>0</v>
      </c>
      <c r="G1480" s="3">
        <f t="shared" si="52"/>
        <v>324412.76</v>
      </c>
      <c r="H1480" s="3">
        <f t="shared" si="63"/>
        <v>0.7599999998928979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652464.04</v>
      </c>
      <c r="D1481" s="2">
        <f>'RAS-funkcijski'!E85</f>
        <v>258816.62</v>
      </c>
      <c r="E1481" s="2">
        <v>0</v>
      </c>
      <c r="F1481" s="2">
        <v>0</v>
      </c>
      <c r="G1481" s="3">
        <f t="shared" si="52"/>
        <v>94777.879680000013</v>
      </c>
      <c r="H1481" s="3">
        <f t="shared" si="63"/>
        <v>0.42000000004190952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58204.37</v>
      </c>
      <c r="D1482" s="2">
        <f>'RAS-funkcijski'!E86</f>
        <v>70765.42</v>
      </c>
      <c r="E1482" s="2">
        <v>0</v>
      </c>
      <c r="F1482" s="2">
        <v>0</v>
      </c>
      <c r="G1482" s="3">
        <f t="shared" si="52"/>
        <v>16378.28722</v>
      </c>
      <c r="H1482" s="3">
        <f t="shared" si="63"/>
        <v>0.79000000000087311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2522898.5499999998</v>
      </c>
      <c r="D1484" s="2">
        <f>'RAS-funkcijski'!E88</f>
        <v>1380235.13</v>
      </c>
      <c r="E1484" s="2">
        <v>0</v>
      </c>
      <c r="F1484" s="2">
        <v>0</v>
      </c>
      <c r="G1484" s="3">
        <f t="shared" si="52"/>
        <v>443802.98003999994</v>
      </c>
      <c r="H1484" s="3">
        <f t="shared" si="63"/>
        <v>0.58000000007450581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13454.21</v>
      </c>
      <c r="D1485" s="2">
        <f>'RAS-funkcijski'!E89</f>
        <v>18799.73</v>
      </c>
      <c r="E1485" s="2">
        <v>0</v>
      </c>
      <c r="F1485" s="2">
        <v>0</v>
      </c>
      <c r="G1485" s="3">
        <f t="shared" si="52"/>
        <v>4339.5619500000003</v>
      </c>
      <c r="H1485" s="3">
        <f t="shared" si="63"/>
        <v>0.47999999999956344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13454.21</v>
      </c>
      <c r="D1500" s="2">
        <f>'RAS-funkcijski'!E104</f>
        <v>18799.73</v>
      </c>
      <c r="E1500" s="2">
        <v>0</v>
      </c>
      <c r="F1500" s="2">
        <v>0</v>
      </c>
      <c r="G1500" s="3">
        <f t="shared" si="52"/>
        <v>5105.3670000000002</v>
      </c>
      <c r="H1500" s="3">
        <f t="shared" si="63"/>
        <v>0.47999999999956344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444126.85</v>
      </c>
      <c r="D1503" s="2">
        <f>'RAS-funkcijski'!E107</f>
        <v>503239.66</v>
      </c>
      <c r="E1503" s="2">
        <v>0</v>
      </c>
      <c r="F1503" s="2">
        <v>0</v>
      </c>
      <c r="G1503" s="3">
        <f t="shared" si="52"/>
        <v>149412.43550999998</v>
      </c>
      <c r="H1503" s="3">
        <f t="shared" si="63"/>
        <v>0.49000000004889444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353700</v>
      </c>
      <c r="D1504" s="2">
        <f>'RAS-funkcijski'!E108</f>
        <v>410764.24</v>
      </c>
      <c r="E1504" s="2">
        <v>0</v>
      </c>
      <c r="F1504" s="2">
        <v>0</v>
      </c>
      <c r="G1504" s="3">
        <f t="shared" si="52"/>
        <v>122223.76191999999</v>
      </c>
      <c r="H1504" s="3">
        <f t="shared" si="63"/>
        <v>0.23999999999068677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82426.850000000006</v>
      </c>
      <c r="D1505" s="2">
        <f>'RAS-funkcijski'!E109</f>
        <v>85475.42</v>
      </c>
      <c r="E1505" s="2">
        <v>0</v>
      </c>
      <c r="F1505" s="2">
        <v>0</v>
      </c>
      <c r="G1505" s="3">
        <f t="shared" si="52"/>
        <v>26604.657449999999</v>
      </c>
      <c r="H1505" s="3">
        <f t="shared" si="63"/>
        <v>0.569999999992433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6000</v>
      </c>
      <c r="D1507" s="2">
        <f>'RAS-funkcijski'!E111</f>
        <v>5000</v>
      </c>
      <c r="E1507" s="2">
        <v>0</v>
      </c>
      <c r="F1507" s="2">
        <v>0</v>
      </c>
      <c r="G1507" s="3">
        <f t="shared" si="52"/>
        <v>1712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2000</v>
      </c>
      <c r="D1509" s="2">
        <f>'RAS-funkcijski'!E113</f>
        <v>2000</v>
      </c>
      <c r="E1509" s="2">
        <v>0</v>
      </c>
      <c r="F1509" s="2">
        <v>0</v>
      </c>
      <c r="G1509" s="3">
        <f t="shared" si="52"/>
        <v>654</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1589874.66</v>
      </c>
      <c r="D1510" s="2">
        <f>'RAS-funkcijski'!E114</f>
        <v>2694489.92</v>
      </c>
      <c r="E1510" s="2">
        <v>0</v>
      </c>
      <c r="F1510" s="2">
        <v>0</v>
      </c>
      <c r="G1510" s="3">
        <f t="shared" si="52"/>
        <v>767673.995</v>
      </c>
      <c r="H1510" s="3">
        <f t="shared" si="63"/>
        <v>0.42000000015832484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1589874.66</v>
      </c>
      <c r="D1511" s="2">
        <f>'RAS-funkcijski'!E115</f>
        <v>2694489.92</v>
      </c>
      <c r="E1511" s="2">
        <v>0</v>
      </c>
      <c r="F1511" s="2">
        <v>0</v>
      </c>
      <c r="G1511" s="3">
        <f t="shared" si="52"/>
        <v>774652.84950000001</v>
      </c>
      <c r="H1511" s="3">
        <f t="shared" si="63"/>
        <v>0.42000000015832484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1253884.72</v>
      </c>
      <c r="D1512" s="2">
        <f>'RAS-funkcijski'!E116</f>
        <v>2121110.2799999998</v>
      </c>
      <c r="E1512" s="2">
        <v>0</v>
      </c>
      <c r="F1512" s="2">
        <v>0</v>
      </c>
      <c r="G1512" s="3">
        <f t="shared" si="52"/>
        <v>615563.79135999992</v>
      </c>
      <c r="H1512" s="3">
        <f t="shared" si="63"/>
        <v>0.55999999982304871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335989.94</v>
      </c>
      <c r="D1513" s="2">
        <f>'RAS-funkcijski'!E117</f>
        <v>573379.64</v>
      </c>
      <c r="E1513" s="2">
        <v>0</v>
      </c>
      <c r="F1513" s="2">
        <v>0</v>
      </c>
      <c r="G1513" s="3">
        <f t="shared" si="52"/>
        <v>167550.66185999999</v>
      </c>
      <c r="H1513" s="3">
        <f t="shared" si="63"/>
        <v>0.41999999998370185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441812.75999999995</v>
      </c>
      <c r="D1525" s="2">
        <f>'RAS-funkcijski'!E129</f>
        <v>540680.63</v>
      </c>
      <c r="E1525" s="2">
        <v>0</v>
      </c>
      <c r="F1525" s="2">
        <v>0</v>
      </c>
      <c r="G1525" s="3">
        <f t="shared" si="52"/>
        <v>190396.7525</v>
      </c>
      <c r="H1525" s="3">
        <f t="shared" si="63"/>
        <v>0.61000000004423782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4800</v>
      </c>
      <c r="D1531" s="2">
        <f>'RAS-funkcijski'!E135</f>
        <v>11200</v>
      </c>
      <c r="E1531" s="2">
        <v>0</v>
      </c>
      <c r="F1531" s="2">
        <v>0</v>
      </c>
      <c r="G1531" s="3">
        <f t="shared" si="52"/>
        <v>3563.2000000000003</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375784.41</v>
      </c>
      <c r="D1534" s="2">
        <f>'RAS-funkcijski'!E138</f>
        <v>449804.23</v>
      </c>
      <c r="E1534" s="2">
        <v>0</v>
      </c>
      <c r="F1534" s="2">
        <v>0</v>
      </c>
      <c r="G1534" s="3">
        <f t="shared" si="52"/>
        <v>170902.64458000002</v>
      </c>
      <c r="H1534" s="3">
        <f t="shared" si="63"/>
        <v>0.63999999995576218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61228.35</v>
      </c>
      <c r="D1536" s="2">
        <f>'RAS-funkcijski'!E140</f>
        <v>79676.399999999994</v>
      </c>
      <c r="E1536" s="2">
        <v>0</v>
      </c>
      <c r="F1536" s="2">
        <v>0</v>
      </c>
      <c r="G1536" s="3">
        <f t="shared" si="52"/>
        <v>29999.036400000001</v>
      </c>
      <c r="H1536" s="3">
        <f t="shared" si="63"/>
        <v>0.74999999999272404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12504742.800000001</v>
      </c>
      <c r="D1537" s="14">
        <f>'RAS-funkcijski'!E141</f>
        <v>12395010.290000001</v>
      </c>
      <c r="E1537" s="14">
        <v>0</v>
      </c>
      <c r="F1537" s="14">
        <v>0</v>
      </c>
      <c r="G1537" s="15">
        <f t="shared" si="52"/>
        <v>5109382.5830600001</v>
      </c>
      <c r="H1537" s="15">
        <f t="shared" si="63"/>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3049434.2</v>
      </c>
      <c r="D1582" s="7"/>
      <c r="E1582" s="7">
        <v>0</v>
      </c>
      <c r="F1582" s="7">
        <v>0</v>
      </c>
      <c r="G1582" s="8">
        <f t="shared" ref="G1582:G1686" si="70">B1582/1000*C1582</f>
        <v>3049.4342000000001</v>
      </c>
      <c r="H1582" s="8">
        <f t="shared" ref="H1582:H1686" si="71">ABS(C1582-ROUND(C1582,0))</f>
        <v>0.20000000018626451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13938661.989999998</v>
      </c>
      <c r="D1583" s="2">
        <v>0</v>
      </c>
      <c r="E1583" s="2">
        <v>0</v>
      </c>
      <c r="F1583" s="2">
        <v>0</v>
      </c>
      <c r="G1583" s="3">
        <f t="shared" si="70"/>
        <v>27877.323979999997</v>
      </c>
      <c r="H1583" s="3">
        <f t="shared" si="71"/>
        <v>1.0000001639127731E-2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8185737.5099999988</v>
      </c>
      <c r="D1585" s="2">
        <v>0</v>
      </c>
      <c r="E1585" s="2">
        <v>0</v>
      </c>
      <c r="F1585" s="2">
        <v>0</v>
      </c>
      <c r="G1585" s="3">
        <f t="shared" si="70"/>
        <v>32742.950039999996</v>
      </c>
      <c r="H1585" s="3">
        <f t="shared" si="71"/>
        <v>0.49000000115483999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1881626.16</v>
      </c>
      <c r="D1586" s="2">
        <v>0</v>
      </c>
      <c r="E1586" s="2">
        <v>0</v>
      </c>
      <c r="F1586" s="2">
        <v>0</v>
      </c>
      <c r="G1586" s="3">
        <f t="shared" si="70"/>
        <v>9408.130799999999</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2439924.12</v>
      </c>
      <c r="D1587" s="2">
        <v>0</v>
      </c>
      <c r="E1587" s="2">
        <v>0</v>
      </c>
      <c r="F1587" s="2">
        <v>0</v>
      </c>
      <c r="G1587" s="3">
        <f t="shared" si="70"/>
        <v>14639.544720000002</v>
      </c>
      <c r="H1587" s="3">
        <f t="shared" si="71"/>
        <v>0.12000000011175871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28619.35</v>
      </c>
      <c r="D1588" s="2">
        <v>0</v>
      </c>
      <c r="E1588" s="2">
        <v>0</v>
      </c>
      <c r="F1588" s="2">
        <v>0</v>
      </c>
      <c r="G1588" s="3">
        <f t="shared" si="70"/>
        <v>200.33544999999998</v>
      </c>
      <c r="H1588" s="3">
        <f t="shared" si="71"/>
        <v>0.34999999999854481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531214.81000000006</v>
      </c>
      <c r="D1589" s="2">
        <v>0</v>
      </c>
      <c r="E1589" s="2">
        <v>0</v>
      </c>
      <c r="F1589" s="2">
        <v>0</v>
      </c>
      <c r="G1589" s="3">
        <f t="shared" si="70"/>
        <v>4249.7184800000005</v>
      </c>
      <c r="H1589" s="3">
        <f t="shared" si="71"/>
        <v>0.18999999994412065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1438742.67</v>
      </c>
      <c r="D1590" s="2">
        <v>0</v>
      </c>
      <c r="E1590" s="2">
        <v>0</v>
      </c>
      <c r="F1590" s="2">
        <v>0</v>
      </c>
      <c r="G1590" s="3">
        <f>B1590/1000*C1590</f>
        <v>12948.684029999999</v>
      </c>
      <c r="H1590" s="3">
        <f>ABS(C1590-ROUND(C1590,0))</f>
        <v>0.33000000007450581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546839.62</v>
      </c>
      <c r="D1591" s="2">
        <v>0</v>
      </c>
      <c r="E1591" s="2">
        <v>0</v>
      </c>
      <c r="F1591" s="2">
        <v>0</v>
      </c>
      <c r="G1591" s="3">
        <f t="shared" si="70"/>
        <v>5468.3962000000001</v>
      </c>
      <c r="H1591" s="3">
        <f t="shared" si="71"/>
        <v>0.38000000000465661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1295126.1399999999</v>
      </c>
      <c r="D1592" s="2">
        <v>0</v>
      </c>
      <c r="E1592" s="2">
        <v>0</v>
      </c>
      <c r="F1592" s="2">
        <v>0</v>
      </c>
      <c r="G1592" s="3">
        <f t="shared" si="70"/>
        <v>14246.387539999998</v>
      </c>
      <c r="H1592" s="3">
        <f t="shared" si="71"/>
        <v>0.13999999989755452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23644.639999999999</v>
      </c>
      <c r="D1593" s="2">
        <v>0</v>
      </c>
      <c r="E1593" s="2">
        <v>0</v>
      </c>
      <c r="F1593" s="2">
        <v>0</v>
      </c>
      <c r="G1593" s="3">
        <f t="shared" si="70"/>
        <v>283.73568</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5245572</v>
      </c>
      <c r="D1594" s="2">
        <v>0</v>
      </c>
      <c r="E1594" s="2">
        <v>0</v>
      </c>
      <c r="F1594" s="2">
        <v>0</v>
      </c>
      <c r="G1594" s="3">
        <f t="shared" si="70"/>
        <v>68192.436000000002</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33150.68</v>
      </c>
      <c r="D1595" s="2">
        <v>0</v>
      </c>
      <c r="E1595" s="2">
        <v>0</v>
      </c>
      <c r="F1595" s="2">
        <v>0</v>
      </c>
      <c r="G1595" s="3">
        <f t="shared" si="70"/>
        <v>464.10952000000003</v>
      </c>
      <c r="H1595" s="3">
        <f t="shared" si="71"/>
        <v>0.31999999999970896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33150.68</v>
      </c>
      <c r="D1599" s="2">
        <v>0</v>
      </c>
      <c r="E1599" s="2">
        <v>0</v>
      </c>
      <c r="F1599" s="2">
        <v>0</v>
      </c>
      <c r="G1599" s="3">
        <f t="shared" si="70"/>
        <v>596.71223999999995</v>
      </c>
      <c r="H1599" s="3">
        <f t="shared" si="71"/>
        <v>0.31999999999970896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474201.8</v>
      </c>
      <c r="D1601" s="2">
        <v>0</v>
      </c>
      <c r="E1601" s="2">
        <v>0</v>
      </c>
      <c r="F1601" s="2">
        <v>0</v>
      </c>
      <c r="G1601" s="3">
        <f>B1601/1000*C1601</f>
        <v>9484.0360000000001</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14756758.550000003</v>
      </c>
      <c r="D1602" s="2">
        <v>0</v>
      </c>
      <c r="E1602" s="2">
        <v>0</v>
      </c>
      <c r="F1602" s="2">
        <v>0</v>
      </c>
      <c r="G1602" s="3">
        <f t="shared" si="70"/>
        <v>309891.92955000006</v>
      </c>
      <c r="H1602" s="3">
        <f t="shared" si="71"/>
        <v>0.44999999739229679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8242287.4100000011</v>
      </c>
      <c r="D1604" s="2">
        <v>0</v>
      </c>
      <c r="E1604" s="2">
        <v>0</v>
      </c>
      <c r="F1604" s="2">
        <v>0</v>
      </c>
      <c r="G1604" s="3">
        <f t="shared" si="70"/>
        <v>189572.61043000003</v>
      </c>
      <c r="H1604" s="3">
        <f t="shared" si="71"/>
        <v>0.41000000108033419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1824162.87</v>
      </c>
      <c r="D1605" s="2">
        <v>0</v>
      </c>
      <c r="E1605" s="2">
        <v>0</v>
      </c>
      <c r="F1605" s="2">
        <v>0</v>
      </c>
      <c r="G1605" s="3">
        <f t="shared" si="70"/>
        <v>43779.908880000003</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2545622.6800000002</v>
      </c>
      <c r="D1606" s="2">
        <v>0</v>
      </c>
      <c r="E1606" s="2">
        <v>0</v>
      </c>
      <c r="F1606" s="2">
        <v>0</v>
      </c>
      <c r="G1606" s="3">
        <f t="shared" si="70"/>
        <v>63640.56700000001</v>
      </c>
      <c r="H1606" s="3">
        <f t="shared" si="71"/>
        <v>0.31999999983236194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24734.95</v>
      </c>
      <c r="D1607" s="2">
        <v>0</v>
      </c>
      <c r="E1607" s="2">
        <v>0</v>
      </c>
      <c r="F1607" s="2">
        <v>0</v>
      </c>
      <c r="G1607" s="3">
        <f t="shared" si="70"/>
        <v>643.1087</v>
      </c>
      <c r="H1607" s="3">
        <f t="shared" si="71"/>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552721.74</v>
      </c>
      <c r="D1608" s="2">
        <v>0</v>
      </c>
      <c r="E1608" s="2">
        <v>0</v>
      </c>
      <c r="F1608" s="2">
        <v>0</v>
      </c>
      <c r="G1608" s="3">
        <f t="shared" si="70"/>
        <v>14923.48698</v>
      </c>
      <c r="H1608" s="3">
        <f t="shared" si="71"/>
        <v>0.26000000000931323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1438742.67</v>
      </c>
      <c r="D1609" s="2">
        <v>0</v>
      </c>
      <c r="E1609" s="2">
        <v>0</v>
      </c>
      <c r="F1609" s="2">
        <v>0</v>
      </c>
      <c r="G1609" s="3">
        <f>B1609/1000*C1609</f>
        <v>40284.794759999997</v>
      </c>
      <c r="H1609" s="3">
        <f>ABS(C1609-ROUND(C1609,0))</f>
        <v>0.33000000007450581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548999.27</v>
      </c>
      <c r="D1610" s="2">
        <v>0</v>
      </c>
      <c r="E1610" s="2">
        <v>0</v>
      </c>
      <c r="F1610" s="2">
        <v>0</v>
      </c>
      <c r="G1610" s="3">
        <f t="shared" si="70"/>
        <v>15920.978830000002</v>
      </c>
      <c r="H1610" s="3">
        <f t="shared" si="71"/>
        <v>0.27000000001862645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1287278.68</v>
      </c>
      <c r="D1611" s="2">
        <v>0</v>
      </c>
      <c r="E1611" s="2">
        <v>0</v>
      </c>
      <c r="F1611" s="2">
        <v>0</v>
      </c>
      <c r="G1611" s="3">
        <f t="shared" si="70"/>
        <v>38618.360399999998</v>
      </c>
      <c r="H1611" s="3">
        <f t="shared" si="71"/>
        <v>0.32000000006519258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20024.55</v>
      </c>
      <c r="D1612" s="2">
        <v>0</v>
      </c>
      <c r="E1612" s="2">
        <v>0</v>
      </c>
      <c r="F1612" s="2">
        <v>0</v>
      </c>
      <c r="G1612" s="3">
        <f t="shared" si="70"/>
        <v>620.76104999999995</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5793401.7599999998</v>
      </c>
      <c r="D1613" s="2">
        <v>0</v>
      </c>
      <c r="E1613" s="2">
        <v>0</v>
      </c>
      <c r="F1613" s="2">
        <v>0</v>
      </c>
      <c r="G1613" s="3">
        <f t="shared" si="70"/>
        <v>185388.85631999999</v>
      </c>
      <c r="H1613" s="3">
        <f t="shared" si="71"/>
        <v>0.24000000022351742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253986.17</v>
      </c>
      <c r="D1614" s="2">
        <v>0</v>
      </c>
      <c r="E1614" s="2">
        <v>0</v>
      </c>
      <c r="F1614" s="2">
        <v>0</v>
      </c>
      <c r="G1614" s="3">
        <f t="shared" si="70"/>
        <v>8381.5436100000006</v>
      </c>
      <c r="H1614" s="3">
        <f t="shared" si="71"/>
        <v>0.17000000001280569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253986.17</v>
      </c>
      <c r="D1618" s="2">
        <v>0</v>
      </c>
      <c r="E1618" s="2">
        <v>0</v>
      </c>
      <c r="F1618" s="2">
        <v>0</v>
      </c>
      <c r="G1618" s="3">
        <f t="shared" si="70"/>
        <v>9397.4882899999993</v>
      </c>
      <c r="H1618" s="3">
        <f t="shared" si="71"/>
        <v>0.17000000001280569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467083.21</v>
      </c>
      <c r="D1620" s="2">
        <v>0</v>
      </c>
      <c r="E1620" s="2">
        <v>0</v>
      </c>
      <c r="F1620" s="2">
        <v>0</v>
      </c>
      <c r="G1620" s="3">
        <f>B1620/1000*C1620</f>
        <v>18216.245190000001</v>
      </c>
      <c r="H1620" s="3">
        <f>ABS(C1620-ROUND(C1620,0))</f>
        <v>0.21000000002095476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2231337.639999995</v>
      </c>
      <c r="D1621" s="2">
        <v>0</v>
      </c>
      <c r="E1621" s="2">
        <v>0</v>
      </c>
      <c r="F1621" s="2">
        <v>0</v>
      </c>
      <c r="G1621" s="3">
        <f t="shared" si="70"/>
        <v>89253.5055999998</v>
      </c>
      <c r="H1621" s="3">
        <f t="shared" si="71"/>
        <v>0.360000004991889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234644.72999999998</v>
      </c>
      <c r="D1622" s="2">
        <v>0</v>
      </c>
      <c r="E1622" s="2">
        <v>0</v>
      </c>
      <c r="F1622" s="2">
        <v>0</v>
      </c>
      <c r="G1622" s="3">
        <f t="shared" si="70"/>
        <v>9620.4339299999992</v>
      </c>
      <c r="H1622" s="3">
        <f t="shared" si="71"/>
        <v>0.27000000001862645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151777.47999999998</v>
      </c>
      <c r="D1628" s="2">
        <v>0</v>
      </c>
      <c r="E1628" s="2">
        <v>0</v>
      </c>
      <c r="F1628" s="2">
        <v>0</v>
      </c>
      <c r="G1628" s="3">
        <f t="shared" si="70"/>
        <v>7133.5415599999988</v>
      </c>
      <c r="H1628" s="3">
        <f t="shared" si="71"/>
        <v>0.47999999998137355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100784.47</v>
      </c>
      <c r="D1634" s="2">
        <v>0</v>
      </c>
      <c r="E1634" s="2">
        <v>0</v>
      </c>
      <c r="F1634" s="2">
        <v>0</v>
      </c>
      <c r="G1634" s="3">
        <f t="shared" si="70"/>
        <v>5341.5769099999998</v>
      </c>
      <c r="H1634" s="3">
        <f t="shared" si="71"/>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100784.47</v>
      </c>
      <c r="D1635" s="2">
        <v>0</v>
      </c>
      <c r="E1635" s="2">
        <v>0</v>
      </c>
      <c r="F1635" s="2">
        <v>0</v>
      </c>
      <c r="G1635" s="3">
        <f t="shared" si="70"/>
        <v>5442.3613800000003</v>
      </c>
      <c r="H1635" s="3">
        <f t="shared" si="71"/>
        <v>0.47000000000116415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4239.5600000000004</v>
      </c>
      <c r="D1639" s="2">
        <v>0</v>
      </c>
      <c r="E1639" s="2">
        <v>0</v>
      </c>
      <c r="F1639" s="2">
        <v>0</v>
      </c>
      <c r="G1639" s="3">
        <f t="shared" si="70"/>
        <v>245.89448000000004</v>
      </c>
      <c r="H1639" s="3">
        <f t="shared" si="71"/>
        <v>0.43999999999959982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4239.5600000000004</v>
      </c>
      <c r="D1640" s="2">
        <v>0</v>
      </c>
      <c r="E1640" s="2">
        <v>0</v>
      </c>
      <c r="F1640" s="2">
        <v>0</v>
      </c>
      <c r="G1640" s="3">
        <f t="shared" si="70"/>
        <v>250.13404</v>
      </c>
      <c r="H1640" s="3">
        <f t="shared" si="71"/>
        <v>0.43999999999959982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14201.86</v>
      </c>
      <c r="D1649" s="2">
        <v>0</v>
      </c>
      <c r="E1649" s="2">
        <v>0</v>
      </c>
      <c r="F1649" s="2">
        <v>0</v>
      </c>
      <c r="G1649" s="3">
        <f t="shared" ref="G1649:G1653" si="72">B1649/1000*C1649</f>
        <v>965.72648000000015</v>
      </c>
      <c r="H1649" s="3">
        <f t="shared" ref="H1649:H1653" si="73">ABS(C1649-ROUND(C1649,0))</f>
        <v>0.13999999999941792</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14201.86</v>
      </c>
      <c r="D1650" s="2">
        <v>0</v>
      </c>
      <c r="E1650" s="2">
        <v>0</v>
      </c>
      <c r="F1650" s="2">
        <v>0</v>
      </c>
      <c r="G1650" s="3">
        <f t="shared" si="72"/>
        <v>979.92834000000016</v>
      </c>
      <c r="H1650" s="3">
        <f t="shared" si="73"/>
        <v>0.13999999999941792</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2056.42</v>
      </c>
      <c r="D1654" s="2">
        <v>0</v>
      </c>
      <c r="E1654" s="2">
        <v>0</v>
      </c>
      <c r="F1654" s="2">
        <v>0</v>
      </c>
      <c r="G1654" s="3">
        <f t="shared" si="70"/>
        <v>150.11866000000001</v>
      </c>
      <c r="H1654" s="3">
        <f t="shared" si="71"/>
        <v>0.42000000000007276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2056.42</v>
      </c>
      <c r="D1655" s="2">
        <v>0</v>
      </c>
      <c r="E1655" s="2">
        <v>0</v>
      </c>
      <c r="F1655" s="2">
        <v>0</v>
      </c>
      <c r="G1655" s="3">
        <f t="shared" si="70"/>
        <v>152.17508000000001</v>
      </c>
      <c r="H1655" s="3">
        <f t="shared" si="71"/>
        <v>0.42000000000007276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12283.81</v>
      </c>
      <c r="D1659" s="2">
        <v>0</v>
      </c>
      <c r="E1659" s="2">
        <v>0</v>
      </c>
      <c r="F1659" s="2">
        <v>0</v>
      </c>
      <c r="G1659" s="3">
        <f t="shared" si="70"/>
        <v>958.13717999999994</v>
      </c>
      <c r="H1659" s="3">
        <f t="shared" si="71"/>
        <v>0.19000000000050932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12283.81</v>
      </c>
      <c r="D1660" s="2">
        <v>0</v>
      </c>
      <c r="E1660" s="2">
        <v>0</v>
      </c>
      <c r="F1660" s="2">
        <v>0</v>
      </c>
      <c r="G1660" s="3">
        <f t="shared" si="70"/>
        <v>970.42098999999996</v>
      </c>
      <c r="H1660" s="3">
        <f t="shared" si="71"/>
        <v>0.19000000000050932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18211.36</v>
      </c>
      <c r="D1664" s="2">
        <v>0</v>
      </c>
      <c r="E1664" s="2">
        <v>0</v>
      </c>
      <c r="F1664" s="2">
        <v>0</v>
      </c>
      <c r="G1664" s="3">
        <f t="shared" si="70"/>
        <v>1511.5428800000002</v>
      </c>
      <c r="H1664" s="3">
        <f t="shared" si="71"/>
        <v>0.36000000000058208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18211.36</v>
      </c>
      <c r="D1667" s="2">
        <v>0</v>
      </c>
      <c r="E1667" s="2">
        <v>0</v>
      </c>
      <c r="F1667" s="2">
        <v>0</v>
      </c>
      <c r="G1667" s="3">
        <f t="shared" si="70"/>
        <v>1566.17696</v>
      </c>
      <c r="H1667" s="3">
        <f t="shared" si="71"/>
        <v>0.36000000000058208</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82867.25</v>
      </c>
      <c r="D1669" s="2">
        <v>0</v>
      </c>
      <c r="E1669" s="2">
        <v>0</v>
      </c>
      <c r="F1669" s="2">
        <v>0</v>
      </c>
      <c r="G1669" s="3">
        <f t="shared" si="70"/>
        <v>7292.3179999999993</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82867.25</v>
      </c>
      <c r="D1670" s="2">
        <v>0</v>
      </c>
      <c r="E1670" s="2">
        <v>0</v>
      </c>
      <c r="F1670" s="2">
        <v>0</v>
      </c>
      <c r="G1670" s="3">
        <f t="shared" si="70"/>
        <v>7375.1852499999995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1996692.9100000001</v>
      </c>
      <c r="D1681" s="2">
        <v>0</v>
      </c>
      <c r="E1681" s="2">
        <v>0</v>
      </c>
      <c r="F1681" s="2">
        <v>0</v>
      </c>
      <c r="G1681" s="3">
        <f t="shared" si="70"/>
        <v>199669.29100000003</v>
      </c>
      <c r="H1681" s="3">
        <f t="shared" si="71"/>
        <v>8.9999999850988388E-2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565228.06000000006</v>
      </c>
      <c r="D1683" s="2">
        <v>0</v>
      </c>
      <c r="E1683" s="2">
        <v>0</v>
      </c>
      <c r="F1683" s="2">
        <v>0</v>
      </c>
      <c r="G1683" s="3">
        <f t="shared" si="70"/>
        <v>57653.262119999999</v>
      </c>
      <c r="H1683" s="3">
        <f t="shared" si="71"/>
        <v>6.0000000055879354E-2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6830.65</v>
      </c>
      <c r="D1684" s="2">
        <v>0</v>
      </c>
      <c r="E1684" s="2">
        <v>0</v>
      </c>
      <c r="F1684" s="2">
        <v>0</v>
      </c>
      <c r="G1684" s="3">
        <f t="shared" si="70"/>
        <v>703.55694999999992</v>
      </c>
      <c r="H1684" s="3">
        <f t="shared" si="71"/>
        <v>0.3500000000003638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1390929.7</v>
      </c>
      <c r="D1685" s="2">
        <v>0</v>
      </c>
      <c r="E1685" s="2">
        <v>0</v>
      </c>
      <c r="F1685" s="2">
        <v>0</v>
      </c>
      <c r="G1685" s="3">
        <f>B1685/1000*C1685</f>
        <v>144656.68879999997</v>
      </c>
      <c r="H1685" s="3">
        <f>ABS(C1685-ROUND(C1685,0))</f>
        <v>0.30000000004656613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33704.5</v>
      </c>
      <c r="D1686" s="14">
        <v>0</v>
      </c>
      <c r="E1686" s="14">
        <v>0</v>
      </c>
      <c r="F1686" s="14">
        <v>0</v>
      </c>
      <c r="G1686" s="15">
        <f t="shared" si="70"/>
        <v>3538.9724999999999</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9"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26223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7371864.75</v>
      </c>
      <c r="I17" s="275">
        <f>'PR-RAS'!E6</f>
        <v>10173643.85</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5479997.9199999999</v>
      </c>
      <c r="I18" s="275">
        <f>'PR-RAS'!E152</f>
        <v>7149438.29</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2569440.9300000006</v>
      </c>
      <c r="I19" s="275">
        <f>'PR-RAS'!E649</f>
        <v>854017.8900000006</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40799943.530000001</v>
      </c>
      <c r="I22" s="275">
        <f>BILANCA!E7</f>
        <v>44121670.859999999</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6413771.71</v>
      </c>
      <c r="I23" s="275">
        <f>BILANCA!E69</f>
        <v>3949062.4899999998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3049434.2</v>
      </c>
      <c r="I24" s="275">
        <f>BILANCA!E177</f>
        <v>2231337.6399999997</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44164281.039999999</v>
      </c>
      <c r="I25" s="275">
        <f>BILANCA!E251</f>
        <v>45839395.710000001</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1200133.8399999999</v>
      </c>
      <c r="I27" s="275">
        <f>'RAS-funkcijski'!E5</f>
        <v>1596715.51</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1526125.54</v>
      </c>
      <c r="I28" s="275">
        <f>'RAS-funkcijski'!E35</f>
        <v>1682046.08</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2522898.5499999998</v>
      </c>
      <c r="I29" s="275">
        <f>'RAS-funkcijski'!E88</f>
        <v>1380235.13</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1589874.66</v>
      </c>
      <c r="I30" s="275">
        <f>'RAS-funkcijski'!E114</f>
        <v>2694489.92</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12504742.800000001</v>
      </c>
      <c r="I31" s="275">
        <f>'RAS-funkcijski'!E141</f>
        <v>12395010.290000001</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3049434.2</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2231337.639999995</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234644.72999999998</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1996692.9100000001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415" sqref="D41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7371864.75</v>
      </c>
      <c r="E6" s="60">
        <f>E7+E43+E49+E82+E106+E125+E134+E140</f>
        <v>10173643.85</v>
      </c>
      <c r="F6" s="45">
        <f t="shared" ref="F6:F132" si="0">IF(D6&lt;&gt;0,IF(E6/D6&gt;=100,"&gt;&gt;100",E6/D6*100),"-")</f>
        <v>138.00638230645779</v>
      </c>
    </row>
    <row r="7" spans="1:24" ht="12.75" customHeight="1" x14ac:dyDescent="0.25">
      <c r="A7" s="63">
        <v>61</v>
      </c>
      <c r="B7" s="220" t="s">
        <v>17</v>
      </c>
      <c r="C7" s="247" t="s">
        <v>18</v>
      </c>
      <c r="D7" s="60">
        <f>D8+D17+D23+D29+D36+D39</f>
        <v>3563209.8800000004</v>
      </c>
      <c r="E7" s="60">
        <f>E8+E17+E23+E29+E36+E39</f>
        <v>4140979.28</v>
      </c>
      <c r="F7" s="45">
        <f t="shared" si="0"/>
        <v>116.21485737460964</v>
      </c>
    </row>
    <row r="8" spans="1:24" ht="12.75" customHeight="1" x14ac:dyDescent="0.25">
      <c r="A8" s="63">
        <v>611</v>
      </c>
      <c r="B8" s="220" t="s">
        <v>19</v>
      </c>
      <c r="C8" s="247" t="s">
        <v>20</v>
      </c>
      <c r="D8" s="60">
        <f>SUM(D9:D14)-D15-D16</f>
        <v>3011400.33</v>
      </c>
      <c r="E8" s="60">
        <f>SUM(E9:E14)-E15-E16</f>
        <v>3648290.06</v>
      </c>
      <c r="F8" s="45">
        <f t="shared" si="0"/>
        <v>121.14928804567143</v>
      </c>
    </row>
    <row r="9" spans="1:24" ht="12.75" customHeight="1" x14ac:dyDescent="0.25">
      <c r="A9" s="63">
        <v>6111</v>
      </c>
      <c r="B9" s="65" t="s">
        <v>21</v>
      </c>
      <c r="C9" s="247" t="s">
        <v>22</v>
      </c>
      <c r="D9" s="194">
        <v>3117877.28</v>
      </c>
      <c r="E9" s="194">
        <v>3839177.59</v>
      </c>
      <c r="F9" s="45">
        <f t="shared" si="0"/>
        <v>123.13433933486952</v>
      </c>
    </row>
    <row r="10" spans="1:24" ht="12.75" customHeight="1" x14ac:dyDescent="0.25">
      <c r="A10" s="63">
        <v>6112</v>
      </c>
      <c r="B10" s="65" t="s">
        <v>23</v>
      </c>
      <c r="C10" s="247" t="s">
        <v>24</v>
      </c>
      <c r="D10" s="194">
        <v>111586.38</v>
      </c>
      <c r="E10" s="194">
        <v>165144.63</v>
      </c>
      <c r="F10" s="45">
        <f t="shared" si="0"/>
        <v>147.99712115403332</v>
      </c>
    </row>
    <row r="11" spans="1:24" ht="12.75" customHeight="1" x14ac:dyDescent="0.25">
      <c r="A11" s="63">
        <v>6113</v>
      </c>
      <c r="B11" s="65" t="s">
        <v>25</v>
      </c>
      <c r="C11" s="247" t="s">
        <v>26</v>
      </c>
      <c r="D11" s="194">
        <v>204714.01</v>
      </c>
      <c r="E11" s="194">
        <v>250992.36</v>
      </c>
      <c r="F11" s="45">
        <f t="shared" si="0"/>
        <v>122.6063423797912</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422777.34</v>
      </c>
      <c r="E15" s="194">
        <v>607024.52</v>
      </c>
      <c r="F15" s="45">
        <f t="shared" si="0"/>
        <v>143.58019282679624</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504164.33</v>
      </c>
      <c r="E23" s="60">
        <f t="shared" si="2"/>
        <v>446615.92</v>
      </c>
      <c r="F23" s="45">
        <f t="shared" si="0"/>
        <v>88.58538643541084</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504164.33</v>
      </c>
      <c r="E27" s="194">
        <v>446615.92</v>
      </c>
      <c r="F27" s="45">
        <f t="shared" si="0"/>
        <v>88.58538643541084</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47645.22</v>
      </c>
      <c r="E29" s="60">
        <f>SUM(E30:E35)</f>
        <v>46073.3</v>
      </c>
      <c r="F29" s="45">
        <f t="shared" si="0"/>
        <v>96.700781316572787</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47645.22</v>
      </c>
      <c r="E31" s="194">
        <v>46073.3</v>
      </c>
      <c r="F31" s="45">
        <f t="shared" si="0"/>
        <v>96.700781316572787</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1982342.0599999998</v>
      </c>
      <c r="E49" s="60">
        <f>E50+E53+E58+E61+E64+E68+E71+E74+E77</f>
        <v>3907980.4899999998</v>
      </c>
      <c r="F49" s="45">
        <f t="shared" si="0"/>
        <v>197.13956379455522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1522141.98</v>
      </c>
      <c r="E58" s="60">
        <f t="shared" si="9"/>
        <v>2215935.21</v>
      </c>
      <c r="F58" s="45">
        <f t="shared" si="0"/>
        <v>145.58006014655743</v>
      </c>
    </row>
    <row r="59" spans="1:6" ht="12" x14ac:dyDescent="0.25">
      <c r="A59" s="63">
        <v>6331</v>
      </c>
      <c r="B59" s="65" t="s">
        <v>121</v>
      </c>
      <c r="C59" s="247" t="s">
        <v>122</v>
      </c>
      <c r="D59" s="194">
        <v>1238333.43</v>
      </c>
      <c r="E59" s="194">
        <v>185829.81</v>
      </c>
      <c r="F59" s="45">
        <f t="shared" si="0"/>
        <v>15.006443781461993</v>
      </c>
    </row>
    <row r="60" spans="1:6" ht="12" x14ac:dyDescent="0.25">
      <c r="A60" s="63">
        <v>6332</v>
      </c>
      <c r="B60" s="65" t="s">
        <v>123</v>
      </c>
      <c r="C60" s="247" t="s">
        <v>124</v>
      </c>
      <c r="D60" s="194">
        <v>283808.55</v>
      </c>
      <c r="E60" s="194">
        <v>2030105.4</v>
      </c>
      <c r="F60" s="45">
        <f t="shared" si="0"/>
        <v>715.30804833046784</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1315836.8999999999</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1315836.8999999999</v>
      </c>
      <c r="F67" s="71" t="str">
        <f t="shared" si="0"/>
        <v>-</v>
      </c>
    </row>
    <row r="68" spans="1:6" ht="22.8" x14ac:dyDescent="0.25">
      <c r="A68" s="63" t="s">
        <v>139</v>
      </c>
      <c r="B68" s="183" t="s">
        <v>140</v>
      </c>
      <c r="C68" s="247" t="s">
        <v>139</v>
      </c>
      <c r="D68" s="60">
        <f t="shared" ref="D68:E68" si="11">SUM(D69:D70)</f>
        <v>3525.4</v>
      </c>
      <c r="E68" s="60">
        <f t="shared" si="11"/>
        <v>153504.09</v>
      </c>
      <c r="F68" s="45">
        <f t="shared" si="0"/>
        <v>4354.2318602144433</v>
      </c>
    </row>
    <row r="69" spans="1:6" ht="12.75" customHeight="1" x14ac:dyDescent="0.25">
      <c r="A69" s="63" t="s">
        <v>141</v>
      </c>
      <c r="B69" s="64" t="s">
        <v>142</v>
      </c>
      <c r="C69" s="247" t="s">
        <v>141</v>
      </c>
      <c r="D69" s="194">
        <v>3525.4</v>
      </c>
      <c r="E69" s="194">
        <v>153504.09</v>
      </c>
      <c r="F69" s="45">
        <f t="shared" si="0"/>
        <v>4354.2318602144433</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456674.68</v>
      </c>
      <c r="E74" s="60">
        <f t="shared" si="13"/>
        <v>222704.29</v>
      </c>
      <c r="F74" s="45">
        <f t="shared" si="0"/>
        <v>48.766507046109936</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456674.68</v>
      </c>
      <c r="E76" s="194">
        <v>222704.29</v>
      </c>
      <c r="F76" s="45">
        <f t="shared" si="0"/>
        <v>48.766507046109936</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223297.31</v>
      </c>
      <c r="E82" s="60">
        <f t="shared" si="15"/>
        <v>276387.89999999997</v>
      </c>
      <c r="F82" s="45">
        <f t="shared" si="0"/>
        <v>123.77574096168019</v>
      </c>
    </row>
    <row r="83" spans="1:6" ht="12.75" customHeight="1" x14ac:dyDescent="0.25">
      <c r="A83" s="63">
        <v>641</v>
      </c>
      <c r="B83" s="64" t="s">
        <v>169</v>
      </c>
      <c r="C83" s="247" t="s">
        <v>170</v>
      </c>
      <c r="D83" s="60">
        <f t="shared" ref="D83:E83" si="16">SUM(D84:D90)</f>
        <v>885.21</v>
      </c>
      <c r="E83" s="60">
        <f t="shared" si="16"/>
        <v>1006.05</v>
      </c>
      <c r="F83" s="45">
        <f t="shared" si="0"/>
        <v>113.65099806825498</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809.83</v>
      </c>
      <c r="E85" s="194">
        <v>729.86</v>
      </c>
      <c r="F85" s="45">
        <f t="shared" si="0"/>
        <v>90.125087981428194</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75.38</v>
      </c>
      <c r="E90" s="194">
        <v>276.19</v>
      </c>
      <c r="F90" s="45">
        <f t="shared" si="0"/>
        <v>366.3969222605466</v>
      </c>
    </row>
    <row r="91" spans="1:6" ht="12.75" customHeight="1" x14ac:dyDescent="0.25">
      <c r="A91" s="63">
        <v>642</v>
      </c>
      <c r="B91" s="64" t="s">
        <v>185</v>
      </c>
      <c r="C91" s="247" t="s">
        <v>186</v>
      </c>
      <c r="D91" s="60">
        <f t="shared" ref="D91:E91" si="17">SUM(D92:D97)</f>
        <v>222412.1</v>
      </c>
      <c r="E91" s="60">
        <f t="shared" si="17"/>
        <v>275381.84999999998</v>
      </c>
      <c r="F91" s="45">
        <f t="shared" si="0"/>
        <v>123.81603788642792</v>
      </c>
    </row>
    <row r="92" spans="1:6" ht="12.75" customHeight="1" x14ac:dyDescent="0.25">
      <c r="A92" s="63">
        <v>6421</v>
      </c>
      <c r="B92" s="64" t="s">
        <v>187</v>
      </c>
      <c r="C92" s="247" t="s">
        <v>188</v>
      </c>
      <c r="D92" s="194">
        <v>64439.5</v>
      </c>
      <c r="E92" s="194">
        <v>64743.09</v>
      </c>
      <c r="F92" s="45">
        <f t="shared" si="0"/>
        <v>100.4711240776232</v>
      </c>
    </row>
    <row r="93" spans="1:6" ht="12.75" customHeight="1" x14ac:dyDescent="0.25">
      <c r="A93" s="63">
        <v>6422</v>
      </c>
      <c r="B93" s="64" t="s">
        <v>189</v>
      </c>
      <c r="C93" s="247" t="s">
        <v>190</v>
      </c>
      <c r="D93" s="194">
        <v>33865.47</v>
      </c>
      <c r="E93" s="194">
        <v>21741.77</v>
      </c>
      <c r="F93" s="45">
        <f t="shared" si="0"/>
        <v>64.200408262457316</v>
      </c>
    </row>
    <row r="94" spans="1:6" ht="12.75" customHeight="1" x14ac:dyDescent="0.25">
      <c r="A94" s="63">
        <v>6423</v>
      </c>
      <c r="B94" s="64" t="s">
        <v>191</v>
      </c>
      <c r="C94" s="247" t="s">
        <v>192</v>
      </c>
      <c r="D94" s="194">
        <v>124107.13</v>
      </c>
      <c r="E94" s="194">
        <v>188896.99</v>
      </c>
      <c r="F94" s="45">
        <f t="shared" si="0"/>
        <v>152.20478468884099</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1603015.5</v>
      </c>
      <c r="E106" s="60">
        <f>E107+E112+E120+E124</f>
        <v>1848296.18</v>
      </c>
      <c r="F106" s="45">
        <f t="shared" si="0"/>
        <v>115.30120451112293</v>
      </c>
    </row>
    <row r="107" spans="1:6" ht="12.75" customHeight="1" x14ac:dyDescent="0.25">
      <c r="A107" s="63">
        <v>651</v>
      </c>
      <c r="B107" s="64" t="s">
        <v>217</v>
      </c>
      <c r="C107" s="247" t="s">
        <v>218</v>
      </c>
      <c r="D107" s="60">
        <f t="shared" ref="D107:E107" si="19">SUM(D108:D111)</f>
        <v>2231.1999999999998</v>
      </c>
      <c r="E107" s="60">
        <f t="shared" si="19"/>
        <v>54.38</v>
      </c>
      <c r="F107" s="45">
        <f t="shared" si="0"/>
        <v>2.4372534958766585</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2231.1999999999998</v>
      </c>
      <c r="E109" s="194">
        <v>54.38</v>
      </c>
      <c r="F109" s="45">
        <f t="shared" si="0"/>
        <v>2.4372534958766585</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344911.91</v>
      </c>
      <c r="E112" s="60">
        <f t="shared" si="20"/>
        <v>230454.59</v>
      </c>
      <c r="F112" s="45">
        <f t="shared" si="0"/>
        <v>66.815492106375814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5915.14</v>
      </c>
      <c r="E114" s="194">
        <v>1828.63</v>
      </c>
      <c r="F114" s="45">
        <f t="shared" si="0"/>
        <v>30.914399321064252</v>
      </c>
    </row>
    <row r="115" spans="1:6" ht="12.75" customHeight="1" x14ac:dyDescent="0.25">
      <c r="A115" s="63">
        <v>6524</v>
      </c>
      <c r="B115" s="64" t="s">
        <v>233</v>
      </c>
      <c r="C115" s="247" t="s">
        <v>234</v>
      </c>
      <c r="D115" s="194">
        <v>2967.53</v>
      </c>
      <c r="E115" s="194">
        <v>1929.34</v>
      </c>
      <c r="F115" s="45">
        <f t="shared" si="0"/>
        <v>65.015012485130725</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336029.24</v>
      </c>
      <c r="E117" s="194">
        <v>226696.62</v>
      </c>
      <c r="F117" s="45">
        <f t="shared" si="0"/>
        <v>67.463361224160138</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1255872.3900000001</v>
      </c>
      <c r="E120" s="60">
        <f t="shared" si="21"/>
        <v>1617787.21</v>
      </c>
      <c r="F120" s="45">
        <f t="shared" si="0"/>
        <v>128.81780210169282</v>
      </c>
    </row>
    <row r="121" spans="1:6" ht="12.75" customHeight="1" x14ac:dyDescent="0.25">
      <c r="A121" s="63">
        <v>6531</v>
      </c>
      <c r="B121" s="64" t="s">
        <v>245</v>
      </c>
      <c r="C121" s="247" t="s">
        <v>246</v>
      </c>
      <c r="D121" s="194">
        <v>684409.78</v>
      </c>
      <c r="E121" s="194">
        <v>903068.96</v>
      </c>
      <c r="F121" s="45">
        <f t="shared" si="0"/>
        <v>131.94857618779204</v>
      </c>
    </row>
    <row r="122" spans="1:6" ht="12.75" customHeight="1" x14ac:dyDescent="0.25">
      <c r="A122" s="63">
        <v>6532</v>
      </c>
      <c r="B122" s="64" t="s">
        <v>247</v>
      </c>
      <c r="C122" s="247" t="s">
        <v>248</v>
      </c>
      <c r="D122" s="194">
        <v>571462.61</v>
      </c>
      <c r="E122" s="194">
        <v>714718.25</v>
      </c>
      <c r="F122" s="45">
        <f t="shared" si="0"/>
        <v>125.06824374739058</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5479997.9199999999</v>
      </c>
      <c r="E152" s="60">
        <f>E153+E164+E202+E221+E230+E262+E273</f>
        <v>7149438.29</v>
      </c>
      <c r="F152" s="45">
        <f t="shared" si="26"/>
        <v>130.46425189154087</v>
      </c>
    </row>
    <row r="153" spans="1:6" ht="12.75" customHeight="1" x14ac:dyDescent="0.25">
      <c r="A153" s="63">
        <v>31</v>
      </c>
      <c r="B153" s="64" t="s">
        <v>308</v>
      </c>
      <c r="C153" s="247" t="s">
        <v>309</v>
      </c>
      <c r="D153" s="60">
        <f t="shared" ref="D153:E153" si="30">D154+D159+D160</f>
        <v>1195273.23</v>
      </c>
      <c r="E153" s="60">
        <f t="shared" si="30"/>
        <v>1958472.41</v>
      </c>
      <c r="F153" s="45">
        <f t="shared" si="26"/>
        <v>163.85144089607027</v>
      </c>
    </row>
    <row r="154" spans="1:6" ht="12.75" customHeight="1" x14ac:dyDescent="0.25">
      <c r="A154" s="63">
        <v>311</v>
      </c>
      <c r="B154" s="64" t="s">
        <v>310</v>
      </c>
      <c r="C154" s="247" t="s">
        <v>311</v>
      </c>
      <c r="D154" s="60">
        <f t="shared" ref="D154:E154" si="31">SUM(D155:D158)</f>
        <v>905913.37</v>
      </c>
      <c r="E154" s="60">
        <f t="shared" si="31"/>
        <v>1609454.95</v>
      </c>
      <c r="F154" s="45">
        <f t="shared" si="26"/>
        <v>177.66102182596114</v>
      </c>
    </row>
    <row r="155" spans="1:6" ht="12.75" customHeight="1" x14ac:dyDescent="0.25">
      <c r="A155" s="63">
        <v>3111</v>
      </c>
      <c r="B155" s="64" t="s">
        <v>312</v>
      </c>
      <c r="C155" s="247" t="s">
        <v>313</v>
      </c>
      <c r="D155" s="194">
        <v>905913.37</v>
      </c>
      <c r="E155" s="194">
        <v>1609454.95</v>
      </c>
      <c r="F155" s="45">
        <f t="shared" si="26"/>
        <v>177.66102182596114</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172057.47</v>
      </c>
      <c r="E159" s="194">
        <v>122486.72</v>
      </c>
      <c r="F159" s="45">
        <f t="shared" si="26"/>
        <v>71.189422929443282</v>
      </c>
    </row>
    <row r="160" spans="1:6" ht="12.75" customHeight="1" x14ac:dyDescent="0.25">
      <c r="A160" s="63">
        <v>313</v>
      </c>
      <c r="B160" s="65" t="s">
        <v>322</v>
      </c>
      <c r="C160" s="247" t="s">
        <v>323</v>
      </c>
      <c r="D160" s="60">
        <f t="shared" ref="D160:E160" si="32">SUM(D161:D163)</f>
        <v>117302.39</v>
      </c>
      <c r="E160" s="60">
        <f t="shared" si="32"/>
        <v>226530.74</v>
      </c>
      <c r="F160" s="45">
        <f t="shared" si="26"/>
        <v>193.11690068718974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117302.39</v>
      </c>
      <c r="E162" s="194">
        <v>226530.74</v>
      </c>
      <c r="F162" s="45">
        <f t="shared" si="26"/>
        <v>193.11690068718974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2057336.3900000001</v>
      </c>
      <c r="E164" s="60">
        <f>E165+E170+E178+E188+E189+E194</f>
        <v>2587796.08</v>
      </c>
      <c r="F164" s="45">
        <f t="shared" si="26"/>
        <v>125.7838092291752</v>
      </c>
    </row>
    <row r="165" spans="1:6" ht="12.75" customHeight="1" x14ac:dyDescent="0.25">
      <c r="A165" s="63">
        <v>321</v>
      </c>
      <c r="B165" s="64" t="s">
        <v>332</v>
      </c>
      <c r="C165" s="247" t="s">
        <v>333</v>
      </c>
      <c r="D165" s="60">
        <f t="shared" ref="D165:E165" si="33">SUM(D166:D169)</f>
        <v>65840.680000000008</v>
      </c>
      <c r="E165" s="60">
        <f t="shared" si="33"/>
        <v>89079.3</v>
      </c>
      <c r="F165" s="45">
        <f t="shared" si="26"/>
        <v>135.29523085120019</v>
      </c>
    </row>
    <row r="166" spans="1:6" ht="12.75" customHeight="1" x14ac:dyDescent="0.25">
      <c r="A166" s="63">
        <v>3211</v>
      </c>
      <c r="B166" s="64" t="s">
        <v>334</v>
      </c>
      <c r="C166" s="247" t="s">
        <v>335</v>
      </c>
      <c r="D166" s="194">
        <v>3175.11</v>
      </c>
      <c r="E166" s="194">
        <v>1798.97</v>
      </c>
      <c r="F166" s="45">
        <f t="shared" si="26"/>
        <v>56.658509468963281</v>
      </c>
    </row>
    <row r="167" spans="1:6" ht="12.75" customHeight="1" x14ac:dyDescent="0.25">
      <c r="A167" s="63">
        <v>3212</v>
      </c>
      <c r="B167" s="64" t="s">
        <v>336</v>
      </c>
      <c r="C167" s="247" t="s">
        <v>337</v>
      </c>
      <c r="D167" s="194">
        <v>54405.26</v>
      </c>
      <c r="E167" s="194">
        <v>80460.72</v>
      </c>
      <c r="F167" s="45">
        <f t="shared" si="26"/>
        <v>147.89143549722951</v>
      </c>
    </row>
    <row r="168" spans="1:6" ht="12.75" customHeight="1" x14ac:dyDescent="0.25">
      <c r="A168" s="63">
        <v>3213</v>
      </c>
      <c r="B168" s="64" t="s">
        <v>338</v>
      </c>
      <c r="C168" s="247" t="s">
        <v>339</v>
      </c>
      <c r="D168" s="194">
        <v>3483.57</v>
      </c>
      <c r="E168" s="194">
        <v>6503.69</v>
      </c>
      <c r="F168" s="45">
        <f t="shared" si="26"/>
        <v>186.69611921103925</v>
      </c>
    </row>
    <row r="169" spans="1:6" ht="12.75" customHeight="1" x14ac:dyDescent="0.25">
      <c r="A169" s="63">
        <v>3214</v>
      </c>
      <c r="B169" s="64" t="s">
        <v>340</v>
      </c>
      <c r="C169" s="247" t="s">
        <v>341</v>
      </c>
      <c r="D169" s="194">
        <v>4776.74</v>
      </c>
      <c r="E169" s="194">
        <v>315.92</v>
      </c>
      <c r="F169" s="45">
        <f t="shared" si="26"/>
        <v>6.6137156303252853</v>
      </c>
    </row>
    <row r="170" spans="1:6" ht="12.75" customHeight="1" x14ac:dyDescent="0.25">
      <c r="A170" s="63">
        <v>322</v>
      </c>
      <c r="B170" s="64" t="s">
        <v>342</v>
      </c>
      <c r="C170" s="247" t="s">
        <v>343</v>
      </c>
      <c r="D170" s="60">
        <f t="shared" ref="D170:E170" si="34">SUM(D171:D177)</f>
        <v>206132.68000000002</v>
      </c>
      <c r="E170" s="60">
        <f t="shared" si="34"/>
        <v>276038.32</v>
      </c>
      <c r="F170" s="45">
        <f t="shared" si="26"/>
        <v>133.91293413543158</v>
      </c>
    </row>
    <row r="171" spans="1:6" ht="12.75" customHeight="1" x14ac:dyDescent="0.25">
      <c r="A171" s="63">
        <v>3221</v>
      </c>
      <c r="B171" s="64" t="s">
        <v>344</v>
      </c>
      <c r="C171" s="247" t="s">
        <v>345</v>
      </c>
      <c r="D171" s="194">
        <v>47558.75</v>
      </c>
      <c r="E171" s="194">
        <v>61080.81</v>
      </c>
      <c r="F171" s="45">
        <f t="shared" si="26"/>
        <v>128.43232843588191</v>
      </c>
    </row>
    <row r="172" spans="1:6" ht="12.75" customHeight="1" x14ac:dyDescent="0.25">
      <c r="A172" s="63">
        <v>3222</v>
      </c>
      <c r="B172" s="64" t="s">
        <v>346</v>
      </c>
      <c r="C172" s="247" t="s">
        <v>347</v>
      </c>
      <c r="D172" s="194">
        <v>27729.67</v>
      </c>
      <c r="E172" s="194">
        <v>52645.43</v>
      </c>
      <c r="F172" s="45">
        <f t="shared" si="26"/>
        <v>189.85234948702961</v>
      </c>
    </row>
    <row r="173" spans="1:6" ht="12.75" customHeight="1" x14ac:dyDescent="0.25">
      <c r="A173" s="63">
        <v>3223</v>
      </c>
      <c r="B173" s="65" t="s">
        <v>348</v>
      </c>
      <c r="C173" s="247" t="s">
        <v>349</v>
      </c>
      <c r="D173" s="194">
        <v>120423.61</v>
      </c>
      <c r="E173" s="194">
        <v>155135.53</v>
      </c>
      <c r="F173" s="45">
        <f t="shared" si="26"/>
        <v>128.82484589193101</v>
      </c>
    </row>
    <row r="174" spans="1:6" ht="12.75" customHeight="1" x14ac:dyDescent="0.25">
      <c r="A174" s="63">
        <v>3224</v>
      </c>
      <c r="B174" s="65" t="s">
        <v>350</v>
      </c>
      <c r="C174" s="247" t="s">
        <v>351</v>
      </c>
      <c r="D174" s="194">
        <v>251.82</v>
      </c>
      <c r="E174" s="194">
        <v>1148.79</v>
      </c>
      <c r="F174" s="45">
        <f t="shared" si="26"/>
        <v>456.19490111984754</v>
      </c>
    </row>
    <row r="175" spans="1:6" ht="12.75" customHeight="1" x14ac:dyDescent="0.25">
      <c r="A175" s="63">
        <v>3225</v>
      </c>
      <c r="B175" s="65" t="s">
        <v>352</v>
      </c>
      <c r="C175" s="247" t="s">
        <v>353</v>
      </c>
      <c r="D175" s="194">
        <v>6071.04</v>
      </c>
      <c r="E175" s="194">
        <v>5575.5</v>
      </c>
      <c r="F175" s="45">
        <f t="shared" si="26"/>
        <v>91.837642314990504</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4097.79</v>
      </c>
      <c r="E177" s="194">
        <v>452.26</v>
      </c>
      <c r="F177" s="45">
        <f t="shared" si="26"/>
        <v>11.036680747427271</v>
      </c>
    </row>
    <row r="178" spans="1:6" ht="12.75" customHeight="1" x14ac:dyDescent="0.25">
      <c r="A178" s="63">
        <v>323</v>
      </c>
      <c r="B178" s="65" t="s">
        <v>358</v>
      </c>
      <c r="C178" s="247" t="s">
        <v>359</v>
      </c>
      <c r="D178" s="60">
        <f t="shared" ref="D178:E178" si="35">SUM(D179:D187)</f>
        <v>1223883.47</v>
      </c>
      <c r="E178" s="60">
        <f t="shared" si="35"/>
        <v>1348198.08</v>
      </c>
      <c r="F178" s="45">
        <f t="shared" si="26"/>
        <v>110.15738941224529</v>
      </c>
    </row>
    <row r="179" spans="1:6" ht="12.75" customHeight="1" x14ac:dyDescent="0.25">
      <c r="A179" s="63">
        <v>3231</v>
      </c>
      <c r="B179" s="65" t="s">
        <v>360</v>
      </c>
      <c r="C179" s="247" t="s">
        <v>361</v>
      </c>
      <c r="D179" s="194">
        <v>21561.81</v>
      </c>
      <c r="E179" s="194">
        <v>34429.69</v>
      </c>
      <c r="F179" s="45">
        <f t="shared" si="26"/>
        <v>159.67903436678091</v>
      </c>
    </row>
    <row r="180" spans="1:6" ht="12.75" customHeight="1" x14ac:dyDescent="0.25">
      <c r="A180" s="63">
        <v>3232</v>
      </c>
      <c r="B180" s="65" t="s">
        <v>362</v>
      </c>
      <c r="C180" s="247" t="s">
        <v>363</v>
      </c>
      <c r="D180" s="194">
        <v>561216.75</v>
      </c>
      <c r="E180" s="194">
        <v>588352.38</v>
      </c>
      <c r="F180" s="45">
        <f t="shared" si="26"/>
        <v>104.83514257192074</v>
      </c>
    </row>
    <row r="181" spans="1:6" ht="12.75" customHeight="1" x14ac:dyDescent="0.25">
      <c r="A181" s="63">
        <v>3233</v>
      </c>
      <c r="B181" s="65" t="s">
        <v>364</v>
      </c>
      <c r="C181" s="247" t="s">
        <v>365</v>
      </c>
      <c r="D181" s="194">
        <v>148159.75</v>
      </c>
      <c r="E181" s="194">
        <v>157646.07</v>
      </c>
      <c r="F181" s="45">
        <f t="shared" si="26"/>
        <v>106.40276458349855</v>
      </c>
    </row>
    <row r="182" spans="1:6" ht="12.75" customHeight="1" x14ac:dyDescent="0.25">
      <c r="A182" s="63">
        <v>3234</v>
      </c>
      <c r="B182" s="65" t="s">
        <v>366</v>
      </c>
      <c r="C182" s="247" t="s">
        <v>367</v>
      </c>
      <c r="D182" s="194">
        <v>10103.59</v>
      </c>
      <c r="E182" s="194">
        <v>16488.419999999998</v>
      </c>
      <c r="F182" s="45">
        <f t="shared" si="26"/>
        <v>163.19367670303328</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22682.61</v>
      </c>
      <c r="E184" s="194">
        <v>32762.75</v>
      </c>
      <c r="F184" s="45">
        <f t="shared" si="26"/>
        <v>144.43994760744025</v>
      </c>
    </row>
    <row r="185" spans="1:6" ht="12.75" customHeight="1" x14ac:dyDescent="0.25">
      <c r="A185" s="63">
        <v>3237</v>
      </c>
      <c r="B185" s="64" t="s">
        <v>372</v>
      </c>
      <c r="C185" s="247" t="s">
        <v>373</v>
      </c>
      <c r="D185" s="194">
        <v>241199.07</v>
      </c>
      <c r="E185" s="194">
        <v>277968.53999999998</v>
      </c>
      <c r="F185" s="45">
        <f t="shared" si="26"/>
        <v>115.24444932561306</v>
      </c>
    </row>
    <row r="186" spans="1:6" ht="12.75" customHeight="1" x14ac:dyDescent="0.25">
      <c r="A186" s="63">
        <v>3238</v>
      </c>
      <c r="B186" s="64" t="s">
        <v>374</v>
      </c>
      <c r="C186" s="247" t="s">
        <v>375</v>
      </c>
      <c r="D186" s="194">
        <v>33325.46</v>
      </c>
      <c r="E186" s="194">
        <v>44266.19</v>
      </c>
      <c r="F186" s="45">
        <f t="shared" si="26"/>
        <v>132.82994443287507</v>
      </c>
    </row>
    <row r="187" spans="1:6" ht="12.75" customHeight="1" x14ac:dyDescent="0.25">
      <c r="A187" s="63">
        <v>3239</v>
      </c>
      <c r="B187" s="64" t="s">
        <v>376</v>
      </c>
      <c r="C187" s="247" t="s">
        <v>377</v>
      </c>
      <c r="D187" s="194">
        <v>185634.43</v>
      </c>
      <c r="E187" s="194">
        <v>196284.04</v>
      </c>
      <c r="F187" s="45">
        <f t="shared" si="26"/>
        <v>105.73687219552967</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561479.56000000006</v>
      </c>
      <c r="E194" s="60">
        <f t="shared" si="36"/>
        <v>874480.38</v>
      </c>
      <c r="F194" s="45">
        <f t="shared" si="26"/>
        <v>155.74571939893946</v>
      </c>
    </row>
    <row r="195" spans="1:6" ht="12.75" customHeight="1" x14ac:dyDescent="0.25">
      <c r="A195" s="63">
        <v>3291</v>
      </c>
      <c r="B195" s="183" t="s">
        <v>392</v>
      </c>
      <c r="C195" s="247" t="s">
        <v>393</v>
      </c>
      <c r="D195" s="194">
        <v>28816.080000000002</v>
      </c>
      <c r="E195" s="194">
        <v>76718.259999999995</v>
      </c>
      <c r="F195" s="45">
        <f t="shared" si="26"/>
        <v>266.23419979400387</v>
      </c>
    </row>
    <row r="196" spans="1:6" ht="12.75" customHeight="1" x14ac:dyDescent="0.25">
      <c r="A196" s="63">
        <v>3292</v>
      </c>
      <c r="B196" s="64" t="s">
        <v>394</v>
      </c>
      <c r="C196" s="247" t="s">
        <v>395</v>
      </c>
      <c r="D196" s="194">
        <v>14375.26</v>
      </c>
      <c r="E196" s="194">
        <v>27360.95</v>
      </c>
      <c r="F196" s="45">
        <f t="shared" si="26"/>
        <v>190.33360092269635</v>
      </c>
    </row>
    <row r="197" spans="1:6" ht="12.75" customHeight="1" x14ac:dyDescent="0.25">
      <c r="A197" s="63">
        <v>3293</v>
      </c>
      <c r="B197" s="64" t="s">
        <v>396</v>
      </c>
      <c r="C197" s="247" t="s">
        <v>397</v>
      </c>
      <c r="D197" s="194">
        <v>18104.349999999999</v>
      </c>
      <c r="E197" s="194">
        <v>12061.51</v>
      </c>
      <c r="F197" s="45">
        <f t="shared" si="26"/>
        <v>66.622165391190521</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171.94</v>
      </c>
      <c r="E199" s="194">
        <v>8.48</v>
      </c>
      <c r="F199" s="45">
        <f t="shared" si="26"/>
        <v>4.9319530068628596</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500011.93</v>
      </c>
      <c r="E201" s="194">
        <v>758331.18</v>
      </c>
      <c r="F201" s="45">
        <f t="shared" si="26"/>
        <v>151.66261732995054</v>
      </c>
    </row>
    <row r="202" spans="1:6" ht="12.75" customHeight="1" x14ac:dyDescent="0.25">
      <c r="A202" s="63">
        <v>34</v>
      </c>
      <c r="B202" s="183" t="s">
        <v>406</v>
      </c>
      <c r="C202" s="247" t="s">
        <v>407</v>
      </c>
      <c r="D202" s="60">
        <f t="shared" ref="D202:E202" si="37">D203+D208+D216</f>
        <v>26993.24</v>
      </c>
      <c r="E202" s="60">
        <f t="shared" si="37"/>
        <v>23527.02</v>
      </c>
      <c r="F202" s="45">
        <f t="shared" si="26"/>
        <v>87.158933125478825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24124.11</v>
      </c>
      <c r="E208" s="60">
        <f t="shared" si="39"/>
        <v>21102.74</v>
      </c>
      <c r="F208" s="45">
        <f t="shared" si="26"/>
        <v>87.475724493048659</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24124.11</v>
      </c>
      <c r="E211" s="194">
        <v>21102.74</v>
      </c>
      <c r="F211" s="45">
        <f t="shared" si="26"/>
        <v>87.475724493048659</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2869.13</v>
      </c>
      <c r="E216" s="60">
        <f t="shared" si="40"/>
        <v>2424.2800000000002</v>
      </c>
      <c r="F216" s="45">
        <f t="shared" si="26"/>
        <v>84.495299968980149</v>
      </c>
    </row>
    <row r="217" spans="1:6" ht="12.75" customHeight="1" x14ac:dyDescent="0.25">
      <c r="A217" s="63">
        <v>3431</v>
      </c>
      <c r="B217" s="182" t="s">
        <v>436</v>
      </c>
      <c r="C217" s="247" t="s">
        <v>437</v>
      </c>
      <c r="D217" s="194">
        <v>2869.13</v>
      </c>
      <c r="E217" s="194">
        <v>2424.2800000000002</v>
      </c>
      <c r="F217" s="45">
        <f t="shared" si="26"/>
        <v>84.495299968980149</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510588.46</v>
      </c>
      <c r="E221" s="60">
        <f t="shared" si="41"/>
        <v>531214.81000000006</v>
      </c>
      <c r="F221" s="45">
        <f t="shared" si="26"/>
        <v>104.03972114841767</v>
      </c>
    </row>
    <row r="222" spans="1:6" ht="22.8" x14ac:dyDescent="0.25">
      <c r="A222" s="63">
        <v>351</v>
      </c>
      <c r="B222" s="65" t="s">
        <v>446</v>
      </c>
      <c r="C222" s="247" t="s">
        <v>447</v>
      </c>
      <c r="D222" s="60">
        <f t="shared" ref="D222:E222" si="42">SUM(D223:D224)</f>
        <v>510588.46</v>
      </c>
      <c r="E222" s="60">
        <f t="shared" si="42"/>
        <v>531214.81000000006</v>
      </c>
      <c r="F222" s="45">
        <f t="shared" si="26"/>
        <v>104.03972114841767</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510588.46</v>
      </c>
      <c r="E224" s="194">
        <v>531214.81000000006</v>
      </c>
      <c r="F224" s="45">
        <f t="shared" si="26"/>
        <v>104.03972114841767</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21999.88</v>
      </c>
      <c r="E230" s="60">
        <f>E231+E234+E237+E242+E246+E250+E254+E257</f>
        <v>206462.21</v>
      </c>
      <c r="F230" s="45">
        <f t="shared" ref="F230:F245" si="44">IF(D230&lt;&gt;0,IF(E230/D230&gt;=100,"&gt;&gt;100",E230/D230*100),"-")</f>
        <v>938.46970983478093</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21999.88</v>
      </c>
      <c r="E237" s="60">
        <f t="shared" si="47"/>
        <v>206462.21</v>
      </c>
      <c r="F237" s="45">
        <f t="shared" si="44"/>
        <v>938.46970983478093</v>
      </c>
    </row>
    <row r="238" spans="1:6" ht="12" x14ac:dyDescent="0.25">
      <c r="A238" s="63">
        <v>3631</v>
      </c>
      <c r="B238" s="65" t="s">
        <v>478</v>
      </c>
      <c r="C238" s="247" t="s">
        <v>479</v>
      </c>
      <c r="D238" s="194">
        <v>21999.88</v>
      </c>
      <c r="E238" s="194">
        <v>206462.21</v>
      </c>
      <c r="F238" s="45">
        <f t="shared" si="44"/>
        <v>938.46970983478093</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451246.08000000002</v>
      </c>
      <c r="E262" s="60">
        <f t="shared" si="55"/>
        <v>546839.62</v>
      </c>
      <c r="F262" s="45">
        <f t="shared" ref="F262:F268" si="56">IF(D262&lt;&gt;0,IF(E262/D262&gt;=100,"&gt;&gt;100",E262/D262*100),"-")</f>
        <v>121.18434801694011</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451246.08000000002</v>
      </c>
      <c r="E269" s="60">
        <f t="shared" si="58"/>
        <v>546839.62</v>
      </c>
      <c r="F269" s="45">
        <f t="shared" ref="F269:F272" si="59">IF(D269&lt;&gt;0,IF(E269/D269&gt;=100,"&gt;&gt;100",E269/D269*100),"-")</f>
        <v>121.18434801694011</v>
      </c>
    </row>
    <row r="270" spans="1:6" ht="12.75" customHeight="1" x14ac:dyDescent="0.25">
      <c r="A270" s="63">
        <v>3721</v>
      </c>
      <c r="B270" s="65" t="s">
        <v>533</v>
      </c>
      <c r="C270" s="247" t="s">
        <v>534</v>
      </c>
      <c r="D270" s="194">
        <v>258382.66</v>
      </c>
      <c r="E270" s="194">
        <v>322414.31</v>
      </c>
      <c r="F270" s="45">
        <f t="shared" si="59"/>
        <v>124.78171329298955</v>
      </c>
    </row>
    <row r="271" spans="1:6" ht="12.75" customHeight="1" x14ac:dyDescent="0.25">
      <c r="A271" s="63">
        <v>3722</v>
      </c>
      <c r="B271" s="65" t="s">
        <v>535</v>
      </c>
      <c r="C271" s="247" t="s">
        <v>536</v>
      </c>
      <c r="D271" s="194">
        <v>192863.42</v>
      </c>
      <c r="E271" s="194">
        <v>224425.31</v>
      </c>
      <c r="F271" s="45">
        <f t="shared" si="59"/>
        <v>116.36489179752178</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1216560.6399999999</v>
      </c>
      <c r="E273" s="60">
        <f t="shared" si="60"/>
        <v>1295126.1399999999</v>
      </c>
      <c r="F273" s="45">
        <f t="shared" ref="F273:F277" si="61">IF(D273&lt;&gt;0,IF(E273/D273&gt;=100,"&gt;&gt;100",E273/D273*100),"-")</f>
        <v>106.45800114000072</v>
      </c>
    </row>
    <row r="274" spans="1:6" ht="12.75" customHeight="1" x14ac:dyDescent="0.25">
      <c r="A274" s="63">
        <v>381</v>
      </c>
      <c r="B274" s="64" t="s">
        <v>541</v>
      </c>
      <c r="C274" s="247" t="s">
        <v>542</v>
      </c>
      <c r="D274" s="60">
        <f t="shared" ref="D274:E274" si="62">SUM(D275:D277)</f>
        <v>1216560.6399999999</v>
      </c>
      <c r="E274" s="60">
        <f t="shared" si="62"/>
        <v>1295126.1399999999</v>
      </c>
      <c r="F274" s="45">
        <f t="shared" si="61"/>
        <v>106.45800114000072</v>
      </c>
    </row>
    <row r="275" spans="1:6" ht="12.75" customHeight="1" x14ac:dyDescent="0.25">
      <c r="A275" s="63">
        <v>3811</v>
      </c>
      <c r="B275" s="64" t="s">
        <v>543</v>
      </c>
      <c r="C275" s="247" t="s">
        <v>544</v>
      </c>
      <c r="D275" s="194">
        <v>1216560.6399999999</v>
      </c>
      <c r="E275" s="194">
        <v>1289282.24</v>
      </c>
      <c r="F275" s="45">
        <f t="shared" si="61"/>
        <v>105.97763873077466</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5843.9</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5479997.9199999999</v>
      </c>
      <c r="E299" s="60">
        <f>E152-E297+E298</f>
        <v>7149438.29</v>
      </c>
      <c r="F299" s="45">
        <f t="shared" si="68"/>
        <v>130.46425189154087</v>
      </c>
    </row>
    <row r="300" spans="1:6" ht="12.75" customHeight="1" x14ac:dyDescent="0.25">
      <c r="A300" s="63" t="s">
        <v>582</v>
      </c>
      <c r="B300" s="64" t="s">
        <v>593</v>
      </c>
      <c r="C300" s="247" t="s">
        <v>594</v>
      </c>
      <c r="D300" s="60">
        <f>IF(D6&gt;=D299,D6-D299,0)</f>
        <v>1891866.83</v>
      </c>
      <c r="E300" s="60">
        <f>IF(E6&gt;=E299,E6-E299,0)</f>
        <v>3024205.5599999996</v>
      </c>
      <c r="F300" s="45">
        <f t="shared" si="68"/>
        <v>159.85298288674997</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2923099.54</v>
      </c>
      <c r="E302" s="194">
        <v>3970198.53</v>
      </c>
      <c r="F302" s="45">
        <f t="shared" si="68"/>
        <v>135.82153038825356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105714.98</v>
      </c>
      <c r="E304" s="194">
        <v>331785.39</v>
      </c>
      <c r="F304" s="45">
        <f t="shared" si="68"/>
        <v>313.84898337019035</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3857876.15</v>
      </c>
      <c r="E308" s="60">
        <f t="shared" si="71"/>
        <v>741431.34</v>
      </c>
      <c r="F308" s="45">
        <f t="shared" ref="F308:F428" si="72">IF(D308&lt;&gt;0,IF(E308/D308&gt;=100,"&gt;&gt;100",E308/D308*100),"-")</f>
        <v>19.218640287350851</v>
      </c>
    </row>
    <row r="309" spans="1:6" ht="12.75" customHeight="1" x14ac:dyDescent="0.25">
      <c r="A309" s="63">
        <v>71</v>
      </c>
      <c r="B309" s="64" t="s">
        <v>610</v>
      </c>
      <c r="C309" s="247" t="s">
        <v>611</v>
      </c>
      <c r="D309" s="60">
        <f t="shared" ref="D309:E309" si="73">D310+D314</f>
        <v>3857876.15</v>
      </c>
      <c r="E309" s="60">
        <f t="shared" si="73"/>
        <v>741431.34</v>
      </c>
      <c r="F309" s="45">
        <f t="shared" si="72"/>
        <v>19.218640287350851</v>
      </c>
    </row>
    <row r="310" spans="1:6" ht="12" x14ac:dyDescent="0.25">
      <c r="A310" s="63">
        <v>711</v>
      </c>
      <c r="B310" s="64" t="s">
        <v>612</v>
      </c>
      <c r="C310" s="247" t="s">
        <v>613</v>
      </c>
      <c r="D310" s="60">
        <f t="shared" ref="D310:E310" si="74">SUM(D311:D313)</f>
        <v>3857876.15</v>
      </c>
      <c r="E310" s="60">
        <f t="shared" si="74"/>
        <v>741431.34</v>
      </c>
      <c r="F310" s="45">
        <f t="shared" si="72"/>
        <v>19.218640287350851</v>
      </c>
    </row>
    <row r="311" spans="1:6" ht="12.75" customHeight="1" x14ac:dyDescent="0.25">
      <c r="A311" s="63">
        <v>7111</v>
      </c>
      <c r="B311" s="64" t="s">
        <v>614</v>
      </c>
      <c r="C311" s="247" t="s">
        <v>615</v>
      </c>
      <c r="D311" s="194">
        <v>3857876.15</v>
      </c>
      <c r="E311" s="194">
        <v>741431.34</v>
      </c>
      <c r="F311" s="45">
        <f t="shared" si="72"/>
        <v>19.218640287350851</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7024744.8799999999</v>
      </c>
      <c r="E360" s="60">
        <f t="shared" si="86"/>
        <v>5245572</v>
      </c>
      <c r="F360" s="45">
        <f t="shared" si="72"/>
        <v>74.672775874531112</v>
      </c>
    </row>
    <row r="361" spans="1:6" ht="12.75" customHeight="1" x14ac:dyDescent="0.25">
      <c r="A361" s="63">
        <v>41</v>
      </c>
      <c r="B361" s="64" t="s">
        <v>714</v>
      </c>
      <c r="C361" s="247" t="s">
        <v>715</v>
      </c>
      <c r="D361" s="60">
        <f t="shared" ref="D361:E361" si="87">D362+D366</f>
        <v>0</v>
      </c>
      <c r="E361" s="60">
        <f t="shared" si="87"/>
        <v>48580</v>
      </c>
      <c r="F361" s="45" t="str">
        <f t="shared" si="72"/>
        <v>-</v>
      </c>
    </row>
    <row r="362" spans="1:6" ht="12.75" customHeight="1" x14ac:dyDescent="0.25">
      <c r="A362" s="63">
        <v>411</v>
      </c>
      <c r="B362" s="64" t="s">
        <v>716</v>
      </c>
      <c r="C362" s="247" t="s">
        <v>717</v>
      </c>
      <c r="D362" s="60">
        <f t="shared" ref="D362:E362" si="88">SUM(D363:D365)</f>
        <v>0</v>
      </c>
      <c r="E362" s="60">
        <f t="shared" si="88"/>
        <v>48580</v>
      </c>
      <c r="F362" s="45" t="str">
        <f t="shared" si="72"/>
        <v>-</v>
      </c>
    </row>
    <row r="363" spans="1:6" ht="12.75" customHeight="1" x14ac:dyDescent="0.25">
      <c r="A363" s="63">
        <v>4111</v>
      </c>
      <c r="B363" s="64" t="s">
        <v>614</v>
      </c>
      <c r="C363" s="247" t="s">
        <v>718</v>
      </c>
      <c r="D363" s="194">
        <v>0</v>
      </c>
      <c r="E363" s="194">
        <v>48580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7024744.8799999999</v>
      </c>
      <c r="E373" s="60">
        <f t="shared" si="90"/>
        <v>5196992</v>
      </c>
      <c r="F373" s="45">
        <f t="shared" si="72"/>
        <v>73.981220510886374</v>
      </c>
    </row>
    <row r="374" spans="1:6" ht="12.75" customHeight="1" x14ac:dyDescent="0.25">
      <c r="A374" s="63">
        <v>421</v>
      </c>
      <c r="B374" s="64" t="s">
        <v>732</v>
      </c>
      <c r="C374" s="247" t="s">
        <v>733</v>
      </c>
      <c r="D374" s="60">
        <f t="shared" ref="D374:E374" si="91">SUM(D375:D378)</f>
        <v>6692925.4299999997</v>
      </c>
      <c r="E374" s="60">
        <f t="shared" si="91"/>
        <v>4663950.99</v>
      </c>
      <c r="F374" s="45">
        <f t="shared" si="72"/>
        <v>69.684789391116837</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6692925.4299999997</v>
      </c>
      <c r="E378" s="194">
        <v>4663950.99</v>
      </c>
      <c r="F378" s="45">
        <f t="shared" si="72"/>
        <v>69.684789391116837</v>
      </c>
    </row>
    <row r="379" spans="1:6" ht="12.75" customHeight="1" x14ac:dyDescent="0.25">
      <c r="A379" s="63">
        <v>422</v>
      </c>
      <c r="B379" s="64" t="s">
        <v>738</v>
      </c>
      <c r="C379" s="247" t="s">
        <v>739</v>
      </c>
      <c r="D379" s="60">
        <f t="shared" ref="D379:E379" si="92">SUM(D380:D387)</f>
        <v>119327.12</v>
      </c>
      <c r="E379" s="60">
        <f t="shared" si="92"/>
        <v>398596.01</v>
      </c>
      <c r="F379" s="45">
        <f t="shared" si="72"/>
        <v>334.03639507934162</v>
      </c>
    </row>
    <row r="380" spans="1:6" ht="12.75" customHeight="1" x14ac:dyDescent="0.25">
      <c r="A380" s="63">
        <v>4221</v>
      </c>
      <c r="B380" s="64" t="s">
        <v>648</v>
      </c>
      <c r="C380" s="247" t="s">
        <v>740</v>
      </c>
      <c r="D380" s="194">
        <v>15498.63</v>
      </c>
      <c r="E380" s="194">
        <v>85066.08</v>
      </c>
      <c r="F380" s="45">
        <f t="shared" si="72"/>
        <v>548.86193166750866</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85575</v>
      </c>
      <c r="F382" s="45" t="str">
        <f t="shared" si="72"/>
        <v>-</v>
      </c>
    </row>
    <row r="383" spans="1:6" ht="12.75" customHeight="1" x14ac:dyDescent="0.25">
      <c r="A383" s="63">
        <v>4224</v>
      </c>
      <c r="B383" s="64" t="s">
        <v>654</v>
      </c>
      <c r="C383" s="247" t="s">
        <v>744</v>
      </c>
      <c r="D383" s="194">
        <v>0</v>
      </c>
      <c r="E383" s="194">
        <v>17791.88</v>
      </c>
      <c r="F383" s="45" t="str">
        <f t="shared" si="72"/>
        <v>-</v>
      </c>
    </row>
    <row r="384" spans="1:6" ht="12.75" customHeight="1" x14ac:dyDescent="0.25">
      <c r="A384" s="70">
        <v>4225</v>
      </c>
      <c r="B384" s="65" t="s">
        <v>656</v>
      </c>
      <c r="C384" s="278" t="s">
        <v>745</v>
      </c>
      <c r="D384" s="192">
        <v>52175.199999999997</v>
      </c>
      <c r="E384" s="192">
        <v>136817.5</v>
      </c>
      <c r="F384" s="71">
        <f t="shared" si="72"/>
        <v>262.22707339885619</v>
      </c>
    </row>
    <row r="385" spans="1:6" ht="12.75" customHeight="1" x14ac:dyDescent="0.25">
      <c r="A385" s="63">
        <v>4226</v>
      </c>
      <c r="B385" s="64" t="s">
        <v>658</v>
      </c>
      <c r="C385" s="247" t="s">
        <v>746</v>
      </c>
      <c r="D385" s="194">
        <v>3109.8</v>
      </c>
      <c r="E385" s="194">
        <v>0</v>
      </c>
      <c r="F385" s="45">
        <f t="shared" si="72"/>
        <v>0</v>
      </c>
    </row>
    <row r="386" spans="1:6" ht="12.75" customHeight="1" x14ac:dyDescent="0.25">
      <c r="A386" s="63">
        <v>4227</v>
      </c>
      <c r="B386" s="183" t="s">
        <v>660</v>
      </c>
      <c r="C386" s="247" t="s">
        <v>747</v>
      </c>
      <c r="D386" s="194">
        <v>48543.49</v>
      </c>
      <c r="E386" s="194">
        <v>73345.55</v>
      </c>
      <c r="F386" s="45">
        <f t="shared" si="72"/>
        <v>151.09245338561362</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16000</v>
      </c>
      <c r="E388" s="60">
        <f t="shared" si="93"/>
        <v>0</v>
      </c>
      <c r="F388" s="45">
        <f t="shared" si="72"/>
        <v>0</v>
      </c>
    </row>
    <row r="389" spans="1:6" ht="12.75" customHeight="1" x14ac:dyDescent="0.25">
      <c r="A389" s="63">
        <v>4231</v>
      </c>
      <c r="B389" s="64" t="s">
        <v>666</v>
      </c>
      <c r="C389" s="247" t="s">
        <v>751</v>
      </c>
      <c r="D389" s="194">
        <v>16000</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114125.53</v>
      </c>
      <c r="E393" s="60">
        <f t="shared" si="94"/>
        <v>0</v>
      </c>
      <c r="F393" s="45">
        <f t="shared" si="72"/>
        <v>0</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114125.53</v>
      </c>
      <c r="E397" s="194">
        <v>0</v>
      </c>
      <c r="F397" s="45">
        <f t="shared" si="72"/>
        <v>0</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82366.8</v>
      </c>
      <c r="E401" s="60">
        <f t="shared" si="96"/>
        <v>134445</v>
      </c>
      <c r="F401" s="45">
        <f t="shared" si="72"/>
        <v>163.22717405556608</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303.75</v>
      </c>
      <c r="E403" s="194">
        <v>588.75</v>
      </c>
      <c r="F403" s="45">
        <f t="shared" si="72"/>
        <v>193.82716049382717</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82063.05</v>
      </c>
      <c r="E405" s="194">
        <v>133856.25</v>
      </c>
      <c r="F405" s="45">
        <f t="shared" si="72"/>
        <v>163.11391058460535</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3166868.73</v>
      </c>
      <c r="E418" s="60">
        <f t="shared" si="102"/>
        <v>4504140.66</v>
      </c>
      <c r="F418" s="45">
        <f t="shared" si="72"/>
        <v>142.22694541557459</v>
      </c>
    </row>
    <row r="419" spans="1:6" ht="12.75" customHeight="1" x14ac:dyDescent="0.25">
      <c r="A419" s="63">
        <v>92212</v>
      </c>
      <c r="B419" s="64" t="s">
        <v>797</v>
      </c>
      <c r="C419" s="247" t="s">
        <v>798</v>
      </c>
      <c r="D419" s="194">
        <v>1388805.53</v>
      </c>
      <c r="E419" s="194">
        <v>0</v>
      </c>
      <c r="F419" s="45">
        <f t="shared" si="72"/>
        <v>0</v>
      </c>
    </row>
    <row r="420" spans="1:6" ht="12.75" customHeight="1" x14ac:dyDescent="0.25">
      <c r="A420" s="63">
        <v>92222</v>
      </c>
      <c r="B420" s="64" t="s">
        <v>799</v>
      </c>
      <c r="C420" s="247" t="s">
        <v>800</v>
      </c>
      <c r="D420" s="194">
        <v>0</v>
      </c>
      <c r="E420" s="194">
        <v>933295.36</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11229740.9</v>
      </c>
      <c r="E422" s="60">
        <f>E6+E308</f>
        <v>10915075.189999999</v>
      </c>
      <c r="F422" s="45">
        <f t="shared" si="72"/>
        <v>97.197925465938397</v>
      </c>
    </row>
    <row r="423" spans="1:6" ht="12.75" customHeight="1" x14ac:dyDescent="0.25">
      <c r="A423" s="63" t="s">
        <v>582</v>
      </c>
      <c r="B423" s="64" t="s">
        <v>805</v>
      </c>
      <c r="C423" s="247" t="s">
        <v>806</v>
      </c>
      <c r="D423" s="60">
        <f t="shared" ref="D423:E423" si="103">D299+D360</f>
        <v>12504742.800000001</v>
      </c>
      <c r="E423" s="60">
        <f t="shared" si="103"/>
        <v>12395010.289999999</v>
      </c>
      <c r="F423" s="45">
        <f t="shared" si="72"/>
        <v>99.122472874851923</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1275001.9000000004</v>
      </c>
      <c r="E425" s="60">
        <f t="shared" si="105"/>
        <v>1479935.0999999996</v>
      </c>
      <c r="F425" s="45">
        <f t="shared" si="72"/>
        <v>116.07316820469045</v>
      </c>
    </row>
    <row r="426" spans="1:6" ht="12.75" customHeight="1" x14ac:dyDescent="0.25">
      <c r="A426" s="251" t="s">
        <v>811</v>
      </c>
      <c r="B426" s="183" t="s">
        <v>812</v>
      </c>
      <c r="C426" s="252" t="s">
        <v>813</v>
      </c>
      <c r="D426" s="60">
        <f t="shared" ref="D426:E426" si="106">IF(D302-D303+D419-D420&gt;=0,D302-D303+D419-D420,0)</f>
        <v>4311905.07</v>
      </c>
      <c r="E426" s="60">
        <f t="shared" si="106"/>
        <v>3036903.17</v>
      </c>
      <c r="F426" s="45">
        <f t="shared" si="72"/>
        <v>70.430659318759069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105714.98</v>
      </c>
      <c r="E428" s="81">
        <f t="shared" si="108"/>
        <v>331785.39</v>
      </c>
      <c r="F428" s="61">
        <f t="shared" si="72"/>
        <v>313.84898337019035</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217814.2</v>
      </c>
      <c r="E535" s="60">
        <f>E536+E571+E584+E597+E629</f>
        <v>235487.94</v>
      </c>
      <c r="F535" s="45">
        <f t="shared" si="109"/>
        <v>108.11413580932741</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217814.2</v>
      </c>
      <c r="E597" s="60">
        <f t="shared" si="152"/>
        <v>235487.94</v>
      </c>
      <c r="F597" s="45">
        <f t="shared" si="109"/>
        <v>108.11413580932741</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217810.64</v>
      </c>
      <c r="E609" s="60">
        <f t="shared" si="156"/>
        <v>202337.26</v>
      </c>
      <c r="F609" s="45">
        <f t="shared" si="109"/>
        <v>92.895948517482893</v>
      </c>
    </row>
    <row r="610" spans="1:6" ht="22.8" x14ac:dyDescent="0.25">
      <c r="A610" s="63">
        <v>5443</v>
      </c>
      <c r="B610" s="64" t="s">
        <v>1170</v>
      </c>
      <c r="C610" s="247" t="s">
        <v>1171</v>
      </c>
      <c r="D610" s="194">
        <v>217810.64</v>
      </c>
      <c r="E610" s="194">
        <v>202337.26</v>
      </c>
      <c r="F610" s="45">
        <f t="shared" si="109"/>
        <v>92.895948517482893</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3.56</v>
      </c>
      <c r="E621" s="60">
        <f t="shared" si="158"/>
        <v>33150.68</v>
      </c>
      <c r="F621" s="45" t="str">
        <f t="shared" si="109"/>
        <v>&gt;&gt;100</v>
      </c>
    </row>
    <row r="622" spans="1:6" ht="12.75" customHeight="1" x14ac:dyDescent="0.25">
      <c r="A622" s="63">
        <v>5471</v>
      </c>
      <c r="B622" s="64" t="s">
        <v>1194</v>
      </c>
      <c r="C622" s="247" t="s">
        <v>1195</v>
      </c>
      <c r="D622" s="194">
        <v>3.56</v>
      </c>
      <c r="E622" s="194">
        <v>33150.68</v>
      </c>
      <c r="F622" s="45" t="str">
        <f t="shared" si="109"/>
        <v>&gt;&gt;100</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217814.2</v>
      </c>
      <c r="E640" s="60">
        <f>IF(E535-E430&gt;=0,E535-E430,0)</f>
        <v>235487.94</v>
      </c>
      <c r="F640" s="45">
        <f t="shared" si="109"/>
        <v>108.11413580932741</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249648.04</v>
      </c>
      <c r="E642" s="194">
        <v>467462.24</v>
      </c>
      <c r="F642" s="45">
        <f t="shared" si="109"/>
        <v>187.24851194505672</v>
      </c>
    </row>
    <row r="643" spans="1:6" ht="12.75" customHeight="1" x14ac:dyDescent="0.25">
      <c r="A643" s="63" t="s">
        <v>582</v>
      </c>
      <c r="B643" s="64" t="s">
        <v>1236</v>
      </c>
      <c r="C643" s="247" t="s">
        <v>1237</v>
      </c>
      <c r="D643" s="60">
        <f>D422+D430</f>
        <v>11229740.9</v>
      </c>
      <c r="E643" s="60">
        <f>E422+E430</f>
        <v>10915075.189999999</v>
      </c>
      <c r="F643" s="45">
        <f t="shared" si="109"/>
        <v>97.197925465938397</v>
      </c>
    </row>
    <row r="644" spans="1:6" ht="12.75" customHeight="1" x14ac:dyDescent="0.25">
      <c r="A644" s="63" t="s">
        <v>582</v>
      </c>
      <c r="B644" s="64" t="s">
        <v>1238</v>
      </c>
      <c r="C644" s="247" t="s">
        <v>1239</v>
      </c>
      <c r="D644" s="60">
        <f>D423+D535</f>
        <v>12722557</v>
      </c>
      <c r="E644" s="60">
        <f>E423+E535</f>
        <v>12630498.229999999</v>
      </c>
      <c r="F644" s="45">
        <f t="shared" si="109"/>
        <v>99.276412988363887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1492816.0999999996</v>
      </c>
      <c r="E646" s="60">
        <f t="shared" si="164"/>
        <v>1715423.0399999991</v>
      </c>
      <c r="F646" s="45">
        <f t="shared" si="109"/>
        <v>114.91187963473864</v>
      </c>
    </row>
    <row r="647" spans="1:6" ht="22.8" x14ac:dyDescent="0.25">
      <c r="A647" s="251" t="s">
        <v>1244</v>
      </c>
      <c r="B647" s="64" t="s">
        <v>1245</v>
      </c>
      <c r="C647" s="252" t="s">
        <v>1244</v>
      </c>
      <c r="D647" s="60">
        <f>IF(D426-D427+D641-D642&gt;=0,D426-D427+D641-D642,0)</f>
        <v>4062257.0300000003</v>
      </c>
      <c r="E647" s="60">
        <f>IF(E426-E427+E641-E642&gt;=0,E426-E427+E641-E642,0)</f>
        <v>2569440.9299999997</v>
      </c>
      <c r="F647" s="45">
        <f t="shared" si="109"/>
        <v>63.251559687743331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2569440.9300000006</v>
      </c>
      <c r="E649" s="60">
        <f t="shared" si="165"/>
        <v>854017.8900000006</v>
      </c>
      <c r="F649" s="45">
        <f t="shared" si="109"/>
        <v>33.237498477927666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94350.05</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5057406.59</v>
      </c>
      <c r="E653" s="194">
        <v>4057280.3</v>
      </c>
      <c r="F653" s="45">
        <f t="shared" ref="F653:F740" si="167">IF(D653&lt;&gt;0,IF(E653/D653&gt;=100,"&gt;&gt;100",E653/D653*100),"-")</f>
        <v>80.224522742989507</v>
      </c>
    </row>
    <row r="654" spans="1:6" ht="12.75" customHeight="1" x14ac:dyDescent="0.25">
      <c r="A654" s="63" t="s">
        <v>1257</v>
      </c>
      <c r="B654" s="64" t="s">
        <v>1258</v>
      </c>
      <c r="C654" s="247" t="s">
        <v>1257</v>
      </c>
      <c r="D654" s="194">
        <v>12829024.84</v>
      </c>
      <c r="E654" s="194">
        <v>12920375.66</v>
      </c>
      <c r="F654" s="45">
        <f t="shared" si="167"/>
        <v>100.71206363023926</v>
      </c>
    </row>
    <row r="655" spans="1:6" ht="12.75" customHeight="1" x14ac:dyDescent="0.25">
      <c r="A655" s="63" t="s">
        <v>1259</v>
      </c>
      <c r="B655" s="64" t="s">
        <v>1260</v>
      </c>
      <c r="C655" s="247" t="s">
        <v>1259</v>
      </c>
      <c r="D655" s="194">
        <v>13829151.130000001</v>
      </c>
      <c r="E655" s="194">
        <v>14995953.16</v>
      </c>
      <c r="F655" s="45">
        <f t="shared" si="167"/>
        <v>108.43726429071138</v>
      </c>
    </row>
    <row r="656" spans="1:6" ht="22.8" x14ac:dyDescent="0.25">
      <c r="A656" s="63">
        <v>11</v>
      </c>
      <c r="B656" s="64" t="s">
        <v>1261</v>
      </c>
      <c r="C656" s="247" t="s">
        <v>1262</v>
      </c>
      <c r="D656" s="60">
        <f t="shared" ref="D656:E656" si="168">+D653+D654-D655</f>
        <v>4057280.2999999989</v>
      </c>
      <c r="E656" s="60">
        <f t="shared" si="168"/>
        <v>1981702.8000000007</v>
      </c>
      <c r="F656" s="45">
        <f t="shared" si="167"/>
        <v>48.843132676832838</v>
      </c>
    </row>
    <row r="657" spans="1:6" ht="22.8" x14ac:dyDescent="0.25">
      <c r="A657" s="63" t="s">
        <v>582</v>
      </c>
      <c r="B657" s="64" t="s">
        <v>1263</v>
      </c>
      <c r="C657" s="247" t="s">
        <v>1264</v>
      </c>
      <c r="D657" s="253">
        <v>16</v>
      </c>
      <c r="E657" s="253">
        <v>16</v>
      </c>
      <c r="F657" s="45">
        <f t="shared" si="167"/>
        <v>100</v>
      </c>
    </row>
    <row r="658" spans="1:6" ht="22.8" x14ac:dyDescent="0.25">
      <c r="A658" s="63" t="s">
        <v>582</v>
      </c>
      <c r="B658" s="64" t="s">
        <v>1265</v>
      </c>
      <c r="C658" s="247" t="s">
        <v>1266</v>
      </c>
      <c r="D658" s="253">
        <v>55</v>
      </c>
      <c r="E658" s="253">
        <v>81</v>
      </c>
      <c r="F658" s="45">
        <f t="shared" si="167"/>
        <v>147.27272727272725</v>
      </c>
    </row>
    <row r="659" spans="1:6" ht="12.75" customHeight="1" x14ac:dyDescent="0.25">
      <c r="A659" s="63" t="s">
        <v>582</v>
      </c>
      <c r="B659" s="64" t="s">
        <v>1267</v>
      </c>
      <c r="C659" s="247" t="s">
        <v>1268</v>
      </c>
      <c r="D659" s="253">
        <v>16</v>
      </c>
      <c r="E659" s="253">
        <v>16</v>
      </c>
      <c r="F659" s="45">
        <f t="shared" si="167"/>
        <v>100</v>
      </c>
    </row>
    <row r="660" spans="1:6" ht="12.75" customHeight="1" x14ac:dyDescent="0.25">
      <c r="A660" s="63" t="s">
        <v>582</v>
      </c>
      <c r="B660" s="64" t="s">
        <v>1269</v>
      </c>
      <c r="C660" s="247" t="s">
        <v>1270</v>
      </c>
      <c r="D660" s="253">
        <v>47</v>
      </c>
      <c r="E660" s="253">
        <v>75</v>
      </c>
      <c r="F660" s="45">
        <f t="shared" si="167"/>
        <v>159.57446808510639</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1238333.43</v>
      </c>
      <c r="E669" s="194">
        <v>185829.81</v>
      </c>
      <c r="F669" s="45">
        <f t="shared" si="167"/>
        <v>15.006443781461993</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178808.55</v>
      </c>
      <c r="E673" s="194">
        <v>0</v>
      </c>
      <c r="F673" s="45">
        <f t="shared" si="167"/>
        <v>0</v>
      </c>
    </row>
    <row r="674" spans="1:6" ht="12.75" customHeight="1" x14ac:dyDescent="0.25">
      <c r="A674" s="63">
        <v>63322</v>
      </c>
      <c r="B674" s="64" t="s">
        <v>1298</v>
      </c>
      <c r="C674" s="247" t="s">
        <v>1299</v>
      </c>
      <c r="D674" s="194">
        <v>105000</v>
      </c>
      <c r="E674" s="194">
        <v>2030105.4</v>
      </c>
      <c r="F674" s="45">
        <f t="shared" si="167"/>
        <v>1933.4337142857141</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3525.4</v>
      </c>
      <c r="E683" s="192">
        <v>7100.4</v>
      </c>
      <c r="F683" s="71">
        <f t="shared" si="167"/>
        <v>201.40693254666138</v>
      </c>
    </row>
    <row r="684" spans="1:6" ht="22.8" x14ac:dyDescent="0.25">
      <c r="A684" s="70">
        <v>63613</v>
      </c>
      <c r="B684" s="182" t="s">
        <v>1318</v>
      </c>
      <c r="C684" s="278" t="s">
        <v>1319</v>
      </c>
      <c r="D684" s="192">
        <v>0</v>
      </c>
      <c r="E684" s="192">
        <v>146403.69</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456674.68</v>
      </c>
      <c r="E706" s="192">
        <v>222704.29</v>
      </c>
      <c r="F706" s="71">
        <f t="shared" si="167"/>
        <v>48.766507046109936</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189771.08</v>
      </c>
      <c r="E724" s="192">
        <v>0</v>
      </c>
      <c r="F724" s="71">
        <f t="shared" si="167"/>
        <v>0</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447.92</v>
      </c>
      <c r="E738" s="194">
        <v>0</v>
      </c>
      <c r="F738" s="45">
        <f t="shared" si="167"/>
        <v>0</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3948.55</v>
      </c>
      <c r="E742" s="192">
        <v>0</v>
      </c>
      <c r="F742" s="71">
        <f t="shared" si="169"/>
        <v>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24124.11</v>
      </c>
      <c r="E760" s="194">
        <v>21102.74</v>
      </c>
      <c r="F760" s="45">
        <f t="shared" si="169"/>
        <v>87.475724493048659</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21999.88</v>
      </c>
      <c r="E779" s="192">
        <v>206462.21</v>
      </c>
      <c r="F779" s="71">
        <f t="shared" si="169"/>
        <v>938.46970983478093</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258382.66</v>
      </c>
      <c r="E850" s="194">
        <v>322414.31</v>
      </c>
      <c r="F850" s="45">
        <f t="shared" si="169"/>
        <v>124.78171329298955</v>
      </c>
    </row>
    <row r="851" spans="1:6" ht="12.75" customHeight="1" x14ac:dyDescent="0.25">
      <c r="A851" s="63">
        <v>37221</v>
      </c>
      <c r="B851" s="64" t="s">
        <v>1631</v>
      </c>
      <c r="C851" s="247" t="s">
        <v>1632</v>
      </c>
      <c r="D851" s="194">
        <v>192863.42</v>
      </c>
      <c r="E851" s="194">
        <v>224425.31</v>
      </c>
      <c r="F851" s="45">
        <f t="shared" si="169"/>
        <v>116.36489179752178</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217810.64</v>
      </c>
      <c r="E980" s="192">
        <v>202337.26</v>
      </c>
      <c r="F980" s="71">
        <f t="shared" si="169"/>
        <v>92.895948517482893</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3.56</v>
      </c>
      <c r="E995" s="192">
        <v>33150.68</v>
      </c>
      <c r="F995" s="71" t="str">
        <f t="shared" si="169"/>
        <v>&gt;&gt;100</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7" zoomScaleNormal="100" workbookViewId="0">
      <selection activeCell="E77" sqref="E7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47213715.240000002</v>
      </c>
      <c r="E6" s="180">
        <f t="shared" si="0"/>
        <v>48070733.350000001</v>
      </c>
      <c r="F6" s="181">
        <f t="shared" ref="F6:F298" si="1">IF(D6&gt;0,IF(E6/D6&gt;=100,"&gt;&gt;100",E6/D6*100),"-")</f>
        <v>101.81518888239052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40799943.530000001</v>
      </c>
      <c r="E7" s="79">
        <f t="shared" si="2"/>
        <v>44121670.859999999</v>
      </c>
      <c r="F7" s="71">
        <f t="shared" si="1"/>
        <v>108.14149982231605</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2006241.7</v>
      </c>
      <c r="E8" s="79">
        <f>E9+E10-E11</f>
        <v>2424421.7000000002</v>
      </c>
      <c r="F8" s="71">
        <f t="shared" si="1"/>
        <v>120.84394916126008</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2006241.7</v>
      </c>
      <c r="E9" s="192">
        <v>2424421.7000000002</v>
      </c>
      <c r="F9" s="71">
        <f t="shared" si="1"/>
        <v>120.84394916126008</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38793701.829999998</v>
      </c>
      <c r="E12" s="79">
        <f t="shared" si="3"/>
        <v>41691673.659999996</v>
      </c>
      <c r="F12" s="71">
        <f t="shared" si="1"/>
        <v>107.4702121563427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37634856.739999995</v>
      </c>
      <c r="E13" s="79">
        <f t="shared" si="4"/>
        <v>40198527.57</v>
      </c>
      <c r="F13" s="71">
        <f t="shared" si="1"/>
        <v>106.81195851949457</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1914693.47</v>
      </c>
      <c r="E15" s="192">
        <v>1914693.47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2407391.9900000002</v>
      </c>
      <c r="E16" s="192">
        <v>2407391.9900000002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39711175.159999996</v>
      </c>
      <c r="E17" s="192">
        <v>44397460.939999998</v>
      </c>
      <c r="F17" s="71">
        <f t="shared" si="1"/>
        <v>111.80092445292419</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6398403.8799999999</v>
      </c>
      <c r="E18" s="192">
        <v>8521018.8300000001</v>
      </c>
      <c r="F18" s="71">
        <f t="shared" si="1"/>
        <v>133.17413201493619</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545654.77</v>
      </c>
      <c r="E19" s="79">
        <f t="shared" si="5"/>
        <v>931972.29</v>
      </c>
      <c r="F19" s="71">
        <f t="shared" si="1"/>
        <v>170.79888992815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214893.05</v>
      </c>
      <c r="E20" s="192">
        <v>258237.09</v>
      </c>
      <c r="F20" s="71">
        <f t="shared" si="1"/>
        <v>120.17005203286007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22455.03</v>
      </c>
      <c r="E21" s="192">
        <v>22455.03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162291.56</v>
      </c>
      <c r="E22" s="192">
        <v>162291.56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216004.3</v>
      </c>
      <c r="E24" s="192">
        <v>320136.19</v>
      </c>
      <c r="F24" s="71">
        <f t="shared" si="1"/>
        <v>148.20824863208745</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5172.3</v>
      </c>
      <c r="E25" s="192">
        <v>5172.3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274584.12</v>
      </c>
      <c r="E26" s="192">
        <v>540869.41</v>
      </c>
      <c r="F26" s="71">
        <f t="shared" si="1"/>
        <v>196.97767299871532</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349745.59</v>
      </c>
      <c r="E28" s="192">
        <v>377189.29</v>
      </c>
      <c r="F28" s="71">
        <f t="shared" si="1"/>
        <v>107.84676084121602</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156794.88999999998</v>
      </c>
      <c r="E29" s="79">
        <f t="shared" si="6"/>
        <v>143637.51</v>
      </c>
      <c r="F29" s="71">
        <f t="shared" si="1"/>
        <v>91.608540303832626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147635.38</v>
      </c>
      <c r="E30" s="192">
        <v>147635.38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117731.86</v>
      </c>
      <c r="E32" s="192">
        <v>117731.86</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108572.35</v>
      </c>
      <c r="E34" s="192">
        <v>121729.73</v>
      </c>
      <c r="F34" s="71">
        <f t="shared" si="1"/>
        <v>112.11853662557732</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124348</v>
      </c>
      <c r="E35" s="79">
        <f t="shared" si="7"/>
        <v>123721.41</v>
      </c>
      <c r="F35" s="71">
        <f t="shared" si="1"/>
        <v>99.496099655804684</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114125.53</v>
      </c>
      <c r="E37" s="192">
        <v>114125.53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10692.41</v>
      </c>
      <c r="E39" s="192">
        <v>10692.41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469.94</v>
      </c>
      <c r="E40" s="192">
        <v>1096.53</v>
      </c>
      <c r="F40" s="71">
        <f t="shared" si="1"/>
        <v>233.33404264374175</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332047.43000000017</v>
      </c>
      <c r="E45" s="79">
        <f t="shared" si="9"/>
        <v>293814.87999999989</v>
      </c>
      <c r="F45" s="71">
        <f t="shared" si="1"/>
        <v>88.485816619631635</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44525.23</v>
      </c>
      <c r="E47" s="192">
        <v>45113.98</v>
      </c>
      <c r="F47" s="71">
        <f t="shared" si="1"/>
        <v>101.32228401739867</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2506.35</v>
      </c>
      <c r="E48" s="192">
        <v>2506.35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1994975.78</v>
      </c>
      <c r="E49" s="192">
        <v>2100332.0299999998</v>
      </c>
      <c r="F49" s="71">
        <f t="shared" si="1"/>
        <v>105.28107915174789</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1709959.93</v>
      </c>
      <c r="E50" s="192">
        <v>1854137.48</v>
      </c>
      <c r="F50" s="71">
        <f t="shared" si="1"/>
        <v>108.43163324885631</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5575.5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5589.48</v>
      </c>
      <c r="E53" s="192">
        <v>5589.48</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14774.7</v>
      </c>
      <c r="E54" s="192">
        <v>5575.5</v>
      </c>
      <c r="F54" s="71">
        <f t="shared" si="1"/>
        <v>37.736806838717534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20364.18</v>
      </c>
      <c r="E55" s="192">
        <v>5589.48</v>
      </c>
      <c r="F55" s="71">
        <f t="shared" si="1"/>
        <v>27.447606532647029</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6413771.71</v>
      </c>
      <c r="E69" s="79">
        <f>E70+E82+E88+E119+E135+E147+E165+E171</f>
        <v>3949062.4899999998</v>
      </c>
      <c r="F69" s="71">
        <f t="shared" si="1"/>
        <v>61.571609788400153</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4057280.3000000003</v>
      </c>
      <c r="E70" s="79">
        <f t="shared" si="12"/>
        <v>1959942.6400000001</v>
      </c>
      <c r="F70" s="71">
        <f t="shared" si="1"/>
        <v>48.306808873914875</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4056508.64</v>
      </c>
      <c r="E71" s="79">
        <f t="shared" si="13"/>
        <v>1958701.3</v>
      </c>
      <c r="F71" s="71">
        <f t="shared" si="1"/>
        <v>48.285396971322605</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4056508.64</v>
      </c>
      <c r="E73" s="192">
        <v>1958701.3</v>
      </c>
      <c r="F73" s="71">
        <f t="shared" si="1"/>
        <v>48.285396971322605</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771.66</v>
      </c>
      <c r="E80" s="192">
        <v>1241.3399999999999</v>
      </c>
      <c r="F80" s="71">
        <f t="shared" si="1"/>
        <v>160.86618458906773</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42571.609999999993</v>
      </c>
      <c r="E82" s="79">
        <f>SUM(E83:E85)-E86+E87</f>
        <v>31072.710000000003</v>
      </c>
      <c r="F82" s="71">
        <f t="shared" si="1"/>
        <v>72.989276186641774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250.1</v>
      </c>
      <c r="E85" s="192">
        <v>250.1</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2129.08</v>
      </c>
      <c r="E86" s="192">
        <v>2129.08</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44450.59</v>
      </c>
      <c r="E87" s="192">
        <v>32951.69</v>
      </c>
      <c r="F87" s="71">
        <f t="shared" si="1"/>
        <v>74.131052028780729</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12869.21</v>
      </c>
      <c r="E89" s="79">
        <f t="shared" si="16"/>
        <v>12869.21</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12869.21</v>
      </c>
      <c r="E90" s="192">
        <v>12869.21</v>
      </c>
      <c r="F90" s="71">
        <f t="shared" si="1"/>
        <v>100</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12869.21</v>
      </c>
      <c r="E118" s="192">
        <v>12869.21</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100182.49</v>
      </c>
      <c r="E135" s="79">
        <f t="shared" si="21"/>
        <v>100182.49</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100182.49</v>
      </c>
      <c r="E136" s="79">
        <f t="shared" si="22"/>
        <v>100182.49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100182.49</v>
      </c>
      <c r="E140" s="192">
        <v>100182.49</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2066306.6799999995</v>
      </c>
      <c r="E147" s="79">
        <f t="shared" si="24"/>
        <v>1830917.89</v>
      </c>
      <c r="F147" s="71">
        <f t="shared" si="1"/>
        <v>88.608235540331322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282718.53000000003</v>
      </c>
      <c r="E148" s="192">
        <v>96004.03</v>
      </c>
      <c r="F148" s="71">
        <f t="shared" si="1"/>
        <v>33.957459385488455</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1672858.95</v>
      </c>
      <c r="E159" s="192">
        <v>1581057.22</v>
      </c>
      <c r="F159" s="71">
        <f t="shared" si="1"/>
        <v>94.512285091340189</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492284.79</v>
      </c>
      <c r="E160" s="192">
        <v>483638.8</v>
      </c>
      <c r="F160" s="71">
        <f t="shared" si="1"/>
        <v>98.243701577698545</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381555.59</v>
      </c>
      <c r="E164" s="192">
        <v>329782.15999999997</v>
      </c>
      <c r="F164" s="71">
        <f t="shared" si="1"/>
        <v>86.43096016493952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53080.579999999987</v>
      </c>
      <c r="E165" s="79">
        <f t="shared" si="26"/>
        <v>26946.75999999998</v>
      </c>
      <c r="F165" s="71">
        <f t="shared" si="1"/>
        <v>50.765760283704488</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178405.68</v>
      </c>
      <c r="E166" s="192">
        <v>178405.68</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125325.1</v>
      </c>
      <c r="E170" s="192">
        <v>151458.92000000001</v>
      </c>
      <c r="F170" s="71">
        <f t="shared" si="1"/>
        <v>120.85282198059288</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94350.05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94350.05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47213715.240000002</v>
      </c>
      <c r="E176" s="79">
        <f>E177+E251</f>
        <v>48070733.350000001</v>
      </c>
      <c r="F176" s="71">
        <f t="shared" si="1"/>
        <v>101.81518888239052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3049434.2</v>
      </c>
      <c r="E177" s="79">
        <f>E178+E197+E203+E219+E247+E248</f>
        <v>2231337.6399999997</v>
      </c>
      <c r="F177" s="71">
        <f t="shared" si="1"/>
        <v>73.172185187665292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800141.35</v>
      </c>
      <c r="E178" s="79">
        <f>SUM(E179:E181)+E185+E186+SUM(E194:E196)</f>
        <v>717005.53999999992</v>
      </c>
      <c r="F178" s="71">
        <f t="shared" si="1"/>
        <v>89.609859557939359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121597.82</v>
      </c>
      <c r="E179" s="192">
        <v>179061.11</v>
      </c>
      <c r="F179" s="71">
        <f t="shared" si="1"/>
        <v>147.25684226904724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592537.67000000004</v>
      </c>
      <c r="E180" s="192">
        <v>486839.11</v>
      </c>
      <c r="F180" s="71">
        <f t="shared" si="1"/>
        <v>82.161714714272932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467.47</v>
      </c>
      <c r="E181" s="79">
        <f t="shared" si="28"/>
        <v>4351.87</v>
      </c>
      <c r="F181" s="71">
        <f t="shared" si="1"/>
        <v>930.94102295334449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467.47</v>
      </c>
      <c r="E184" s="192">
        <v>4351.87</v>
      </c>
      <c r="F184" s="71">
        <f t="shared" si="1"/>
        <v>930.94102295334449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35708.79</v>
      </c>
      <c r="E185" s="192">
        <v>14201.86</v>
      </c>
      <c r="F185" s="71">
        <f t="shared" si="1"/>
        <v>39.771328011954481</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4216.07</v>
      </c>
      <c r="E194" s="192">
        <v>2056.42</v>
      </c>
      <c r="F194" s="71">
        <f t="shared" si="1"/>
        <v>48.775755620755831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4436.3500000000004</v>
      </c>
      <c r="E195" s="192">
        <v>12283.81</v>
      </c>
      <c r="F195" s="71">
        <f t="shared" si="1"/>
        <v>276.89001093241063</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41177.18</v>
      </c>
      <c r="E196" s="192">
        <v>18211.36</v>
      </c>
      <c r="F196" s="71">
        <f t="shared" si="1"/>
        <v>44.226826606387327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637527.66</v>
      </c>
      <c r="E197" s="79">
        <f>SUM(E198:E202)</f>
        <v>89697.9</v>
      </c>
      <c r="F197" s="71">
        <f t="shared" si="1"/>
        <v>14.069648366315587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7049.63</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630478.03</v>
      </c>
      <c r="E199" s="192">
        <v>89697.9</v>
      </c>
      <c r="F199" s="71">
        <f t="shared" ref="F199:F202" si="30">IF(D199&gt;0,IF(E199/D199&gt;=100,"&gt;&gt;100",E199/D199*100),"-")</f>
        <v>14.226966798510013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1611765.19</v>
      </c>
      <c r="E219" s="79">
        <f t="shared" si="34"/>
        <v>1390929.7</v>
      </c>
      <c r="F219" s="71">
        <f t="shared" si="1"/>
        <v>86.298532108141629</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1611765.19</v>
      </c>
      <c r="E220" s="79">
        <f t="shared" si="35"/>
        <v>1390929.7</v>
      </c>
      <c r="F220" s="71">
        <f t="shared" si="1"/>
        <v>86.298532108141629</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1611765.19</v>
      </c>
      <c r="E225" s="192">
        <v>1390929.7</v>
      </c>
      <c r="F225" s="71">
        <f t="shared" si="1"/>
        <v>86.298532108141629</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33704.5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44164281.039999999</v>
      </c>
      <c r="E251" s="79">
        <f>+E252+E255-E264+E274+E291</f>
        <v>45839395.710000001</v>
      </c>
      <c r="F251" s="71">
        <f t="shared" si="1"/>
        <v>103.79291733172977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41489125.130000003</v>
      </c>
      <c r="E252" s="79">
        <f>E253-E254</f>
        <v>44653592.43</v>
      </c>
      <c r="F252" s="71">
        <f t="shared" si="1"/>
        <v>107.6272210852473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41489125.130000003</v>
      </c>
      <c r="E253" s="192">
        <v>44653592.43</v>
      </c>
      <c r="F253" s="71">
        <f t="shared" si="1"/>
        <v>107.6272210852473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2569440.9300000002</v>
      </c>
      <c r="E255" s="79">
        <f>E256-E260</f>
        <v>854017.88999999966</v>
      </c>
      <c r="F255" s="71">
        <f t="shared" si="1"/>
        <v>33.237498477927637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4074483.14</v>
      </c>
      <c r="E256" s="79">
        <f>SUM(E257:E259)</f>
        <v>4621022.55</v>
      </c>
      <c r="F256" s="71">
        <f t="shared" si="1"/>
        <v>113.41371141371319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4074483.14</v>
      </c>
      <c r="E257" s="192">
        <v>4621022.55</v>
      </c>
      <c r="F257" s="71">
        <f t="shared" si="1"/>
        <v>113.41371141371319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1505042.21</v>
      </c>
      <c r="E260" s="79">
        <f>SUM(E261:E263)</f>
        <v>3767004.66</v>
      </c>
      <c r="F260" s="71">
        <f t="shared" si="1"/>
        <v>250.29229313110096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1037579.97</v>
      </c>
      <c r="E262" s="192">
        <v>3064054.48</v>
      </c>
      <c r="F262" s="71">
        <f t="shared" si="1"/>
        <v>295.30779010701218</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467462.24</v>
      </c>
      <c r="E263" s="192">
        <v>702950.18</v>
      </c>
      <c r="F263" s="71">
        <f t="shared" si="1"/>
        <v>150.37582072939196</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105714.98</v>
      </c>
      <c r="E274" s="79">
        <f>SUM(E275:E277)+SUM(E286:E290)</f>
        <v>331785.39</v>
      </c>
      <c r="F274" s="71">
        <f t="shared" si="1"/>
        <v>313.84898337019035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73112.09</v>
      </c>
      <c r="E286" s="192">
        <v>278627.88</v>
      </c>
      <c r="F286" s="71">
        <f t="shared" si="39"/>
        <v>381.09686099795533</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32602.89</v>
      </c>
      <c r="E287" s="192">
        <v>53157.51</v>
      </c>
      <c r="F287" s="71">
        <f t="shared" si="39"/>
        <v>163.04539260169881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1064319.3799999999</v>
      </c>
      <c r="E297" s="79">
        <f t="shared" si="42"/>
        <v>2176372.0499999998</v>
      </c>
      <c r="F297" s="71">
        <f t="shared" si="1"/>
        <v>204.48486524787324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1064319.3799999999</v>
      </c>
      <c r="E298" s="193">
        <v>2176372.0499999998</v>
      </c>
      <c r="F298" s="75">
        <f t="shared" si="1"/>
        <v>204.48486524787324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12869.21</v>
      </c>
      <c r="E300" s="192">
        <v>12869.21</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789158.45</v>
      </c>
      <c r="E302" s="192">
        <v>608964.96</v>
      </c>
      <c r="F302" s="71">
        <f t="shared" si="43"/>
        <v>77.166373875867393</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1658703.82</v>
      </c>
      <c r="E303" s="192">
        <v>1551735.09</v>
      </c>
      <c r="F303" s="71">
        <f t="shared" si="43"/>
        <v>93.551065072003027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178405.68</v>
      </c>
      <c r="E305" s="192">
        <v>178405.68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44450.59</v>
      </c>
      <c r="E308" s="192">
        <v>32951.69</v>
      </c>
      <c r="F308" s="71">
        <f t="shared" si="43"/>
        <v>74.131052028780729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266912.01</v>
      </c>
      <c r="E336" s="192">
        <v>151777.48000000001</v>
      </c>
      <c r="F336" s="71">
        <f t="shared" si="43"/>
        <v>56.864237768843751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533229.34</v>
      </c>
      <c r="E337" s="192">
        <v>565228.06000000006</v>
      </c>
      <c r="F337" s="71">
        <f t="shared" si="43"/>
        <v>106.00093010635914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637527.66</v>
      </c>
      <c r="E338" s="192">
        <v>82867.25</v>
      </c>
      <c r="F338" s="71">
        <f t="shared" si="43"/>
        <v>12.998220343882805</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6830.65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1611765.19</v>
      </c>
      <c r="E343" s="192">
        <v>1390929.7</v>
      </c>
      <c r="F343" s="71">
        <f t="shared" si="43"/>
        <v>86.298532108141629</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33704.5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1064319.3799999999</v>
      </c>
      <c r="E397" s="284">
        <v>2176372.0499999998</v>
      </c>
      <c r="F397" s="289">
        <f t="shared" si="44"/>
        <v>204.48486524787324</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1200133.8399999999</v>
      </c>
      <c r="E5" s="58">
        <f t="shared" si="0"/>
        <v>1596715.51</v>
      </c>
      <c r="F5" s="59">
        <f t="shared" ref="F5:F141" si="1">IF(D5&gt;0,IF(E5/D5&gt;=100,"&gt;&gt;100",E5/D5*100),"-")</f>
        <v>133.04478690476725</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1167204.1399999999</v>
      </c>
      <c r="E6" s="60">
        <f t="shared" si="2"/>
        <v>1478889.03</v>
      </c>
      <c r="F6" s="45">
        <f t="shared" si="1"/>
        <v>126.70354561970628</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58082.93</v>
      </c>
      <c r="E7" s="194">
        <v>125236.42</v>
      </c>
      <c r="F7" s="45">
        <f t="shared" si="1"/>
        <v>215.6165675526355</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1109121.21</v>
      </c>
      <c r="E8" s="194">
        <v>1353652.61</v>
      </c>
      <c r="F8" s="45">
        <f t="shared" si="1"/>
        <v>122.04731077138089</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32929.699999999997</v>
      </c>
      <c r="E19" s="194">
        <v>117826.48</v>
      </c>
      <c r="F19" s="45">
        <f t="shared" si="1"/>
        <v>357.81218778185047</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210152.99</v>
      </c>
      <c r="E28" s="60">
        <f t="shared" si="6"/>
        <v>280347.95999999996</v>
      </c>
      <c r="F28" s="45">
        <f t="shared" si="1"/>
        <v>133.40184215318561</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210152.99</v>
      </c>
      <c r="E30" s="194">
        <v>194772.96</v>
      </c>
      <c r="F30" s="45">
        <f t="shared" si="1"/>
        <v>92.681507886230889</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85575</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1526125.54</v>
      </c>
      <c r="E35" s="60">
        <f t="shared" si="7"/>
        <v>1682046.08</v>
      </c>
      <c r="F35" s="45">
        <f t="shared" si="1"/>
        <v>110.2167571351961</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743639.92</v>
      </c>
      <c r="E36" s="60">
        <f t="shared" si="8"/>
        <v>815526.9</v>
      </c>
      <c r="F36" s="45">
        <f t="shared" si="1"/>
        <v>109.66690706975496</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743639.92</v>
      </c>
      <c r="E38" s="194">
        <v>815526.9</v>
      </c>
      <c r="F38" s="45">
        <f t="shared" si="1"/>
        <v>109.66690706975496</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1657.23</v>
      </c>
      <c r="E39" s="60">
        <f t="shared" si="9"/>
        <v>2107.59</v>
      </c>
      <c r="F39" s="45">
        <f t="shared" si="1"/>
        <v>127.17546749696784</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1657.23</v>
      </c>
      <c r="E40" s="194">
        <v>2107.59</v>
      </c>
      <c r="F40" s="45">
        <f t="shared" si="1"/>
        <v>127.17546749696784</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615828.39</v>
      </c>
      <c r="E54" s="60">
        <f t="shared" si="12"/>
        <v>694411.59</v>
      </c>
      <c r="F54" s="45">
        <f t="shared" si="1"/>
        <v>112.76056792380098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615828.39</v>
      </c>
      <c r="E55" s="194">
        <v>694411.59</v>
      </c>
      <c r="F55" s="45">
        <f t="shared" si="1"/>
        <v>112.76056792380098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165000</v>
      </c>
      <c r="E74" s="194">
        <v>170000</v>
      </c>
      <c r="F74" s="45">
        <f t="shared" si="1"/>
        <v>103.03030303030303</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25912.5</v>
      </c>
      <c r="E75" s="60">
        <f t="shared" si="15"/>
        <v>10793.75</v>
      </c>
      <c r="F75" s="45">
        <f t="shared" si="1"/>
        <v>41.654606849975877</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3062.5</v>
      </c>
      <c r="E76" s="194">
        <v>4375</v>
      </c>
      <c r="F76" s="45">
        <f t="shared" si="1"/>
        <v>142.85714285714286</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22850</v>
      </c>
      <c r="E81" s="194">
        <v>6418.75</v>
      </c>
      <c r="F81" s="45">
        <f t="shared" si="1"/>
        <v>28.090809628008749</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7053149.4500000002</v>
      </c>
      <c r="E82" s="60">
        <f t="shared" si="16"/>
        <v>5067897.05</v>
      </c>
      <c r="F82" s="45">
        <f t="shared" si="1"/>
        <v>71.852965628000405</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1656159.83</v>
      </c>
      <c r="E83" s="194">
        <v>2412211.46</v>
      </c>
      <c r="F83" s="45">
        <f t="shared" si="1"/>
        <v>145.65088563946148</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2163422.66</v>
      </c>
      <c r="E84" s="194">
        <v>945868.42</v>
      </c>
      <c r="F84" s="45">
        <f t="shared" si="1"/>
        <v>43.720925988636914</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652464.04</v>
      </c>
      <c r="E85" s="194">
        <v>258816.62</v>
      </c>
      <c r="F85" s="45">
        <f t="shared" si="1"/>
        <v>39.667568499253996</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58204.37</v>
      </c>
      <c r="E86" s="194">
        <v>70765.42</v>
      </c>
      <c r="F86" s="45">
        <f t="shared" si="1"/>
        <v>121.58093971294595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2522898.5499999998</v>
      </c>
      <c r="E88" s="194">
        <v>1380235.13</v>
      </c>
      <c r="F88" s="45">
        <f t="shared" si="1"/>
        <v>54.708308822009514</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13454.21</v>
      </c>
      <c r="E89" s="60">
        <f t="shared" si="17"/>
        <v>18799.73</v>
      </c>
      <c r="F89" s="45">
        <f t="shared" si="1"/>
        <v>139.73120681184551</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13454.21</v>
      </c>
      <c r="E104" s="194">
        <v>18799.73</v>
      </c>
      <c r="F104" s="45">
        <f t="shared" si="1"/>
        <v>139.73120681184551</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444126.85</v>
      </c>
      <c r="E107" s="60">
        <f t="shared" si="21"/>
        <v>503239.66</v>
      </c>
      <c r="F107" s="45">
        <f t="shared" si="1"/>
        <v>113.30989333340239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353700</v>
      </c>
      <c r="E108" s="194">
        <v>410764.24</v>
      </c>
      <c r="F108" s="45">
        <f t="shared" si="1"/>
        <v>116.13351427763641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82426.850000000006</v>
      </c>
      <c r="E109" s="194">
        <v>85475.42</v>
      </c>
      <c r="F109" s="45">
        <f t="shared" si="1"/>
        <v>103.69851571423632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6000</v>
      </c>
      <c r="E111" s="194">
        <v>5000</v>
      </c>
      <c r="F111" s="45">
        <f t="shared" si="1"/>
        <v>83.333333333333343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2000</v>
      </c>
      <c r="E113" s="194">
        <v>2000</v>
      </c>
      <c r="F113" s="45">
        <f t="shared" si="1"/>
        <v>100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1589874.66</v>
      </c>
      <c r="E114" s="60">
        <f t="shared" si="22"/>
        <v>2694489.92</v>
      </c>
      <c r="F114" s="45">
        <f t="shared" si="1"/>
        <v>169.47813483611344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1589874.66</v>
      </c>
      <c r="E115" s="60">
        <f t="shared" si="23"/>
        <v>2694489.92</v>
      </c>
      <c r="F115" s="45">
        <f t="shared" si="1"/>
        <v>169.47813483611344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1253884.72</v>
      </c>
      <c r="E116" s="194">
        <v>2121110.2799999998</v>
      </c>
      <c r="F116" s="45">
        <f t="shared" si="1"/>
        <v>169.16310137346596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335989.94</v>
      </c>
      <c r="E117" s="194">
        <v>573379.64</v>
      </c>
      <c r="F117" s="45">
        <f t="shared" si="1"/>
        <v>170.65381183734252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441812.75999999995</v>
      </c>
      <c r="E129" s="60">
        <f t="shared" si="26"/>
        <v>540680.63</v>
      </c>
      <c r="F129" s="45">
        <f t="shared" si="1"/>
        <v>122.37777605155632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4800</v>
      </c>
      <c r="E135" s="194">
        <v>11200</v>
      </c>
      <c r="F135" s="45">
        <f t="shared" si="1"/>
        <v>233.33333333333334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375784.41</v>
      </c>
      <c r="E138" s="194">
        <v>449804.23</v>
      </c>
      <c r="F138" s="45">
        <f t="shared" si="1"/>
        <v>119.69741639894002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61228.35</v>
      </c>
      <c r="E140" s="194">
        <v>79676.399999999994</v>
      </c>
      <c r="F140" s="45">
        <f t="shared" si="1"/>
        <v>130.12991530883977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12504742.800000001</v>
      </c>
      <c r="E141" s="81">
        <f t="shared" si="28"/>
        <v>12395010.290000001</v>
      </c>
      <c r="F141" s="61">
        <f t="shared" si="1"/>
        <v>99.122472874851937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28" sqref="D2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3049434.2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13938661.989999998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8185737.5099999988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1881626.16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2439924.12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28619.35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531214.81000000006</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1438742.67</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546839.62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1295126.1399999999</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23644.639999999999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5245572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33150.68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33150.68</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474201.8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14756758.550000003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8242287.4100000011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1824162.87</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2545622.6800000002</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24734.95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552721.74</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1438742.67</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548999.27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1287278.68</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20024.55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5793401.7599999998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253986.17</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253986.17</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467083.21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2231337.639999995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234644.72999999998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3229</v>
      </c>
      <c r="C51" s="139" t="s">
        <v>3230</v>
      </c>
      <c r="D51" s="34">
        <f>D52+D57+D62+D67+D72+D77+D82+D87</f>
        <v>151777.47999999998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100784.47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100784.47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4239.5600000000004</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4239.5600000000004</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14201.86</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14201.86</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2056.42</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2056.42</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12283.81</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12283.81</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18211.36</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18211.36</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82867.25</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82867.25</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1996692.9100000001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565228.06000000006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6830.65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1390929.7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33704.5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14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26223</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1</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Provjera</v>
      </c>
      <c r="C16" s="136" t="s">
        <v>3328</v>
      </c>
      <c r="D16" s="95"/>
      <c r="E16" s="51">
        <f>MAX(G16:K16)</f>
        <v>0</v>
      </c>
      <c r="F16" s="51">
        <f>MAX(L16:O16)</f>
        <v>1</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1</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13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5">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2025-11-26T12:43:51Z</cp:lastPrinted>
  <dcterms:created xsi:type="dcterms:W3CDTF">2022-04-01T05:14:30Z</dcterms:created>
  <dcterms:modified xsi:type="dcterms:W3CDTF">2026-02-23T13:58:17Z</dcterms:modified>
</cp:coreProperties>
</file>